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1.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2.xml" ContentType="application/vnd.openxmlformats-officedocument.themeOverrid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a.stoica\Desktop\"/>
    </mc:Choice>
  </mc:AlternateContent>
  <bookViews>
    <workbookView xWindow="0" yWindow="0" windowWidth="28800" windowHeight="12300" tabRatio="888"/>
  </bookViews>
  <sheets>
    <sheet name="PBS total" sheetId="1" r:id="rId1"/>
    <sheet name="PBS pe clase" sheetId="2" r:id="rId2"/>
    <sheet name="Structura pe clase_AG" sheetId="5" r:id="rId3"/>
    <sheet name="Structura pe clase_AV" sheetId="7" r:id="rId4"/>
    <sheet name="PBS_AV_societati" sheetId="8" r:id="rId5"/>
    <sheet name="Total contracte" sheetId="9" r:id="rId6"/>
    <sheet name="Contracte_AG" sheetId="10" r:id="rId7"/>
    <sheet name="Contracte_AV" sheetId="11" r:id="rId8"/>
    <sheet name="Contracte_AV_clase" sheetId="12" r:id="rId9"/>
    <sheet name="IBP_total" sheetId="13" r:id="rId10"/>
    <sheet name="IBP_AV_societati_clase" sheetId="16" r:id="rId11"/>
    <sheet name="IBP_FGA" sheetId="17" r:id="rId12"/>
    <sheet name="Rez tehnice brute_AG_03.24" sheetId="18" r:id="rId13"/>
    <sheet name="Rez tehnice brute_AG_12.23" sheetId="19" r:id="rId14"/>
    <sheet name="Rez tehnice brute_AV_03.24" sheetId="20" r:id="rId15"/>
    <sheet name="Rez tehnice brute_AV_12.23" sheetId="21" r:id="rId16"/>
    <sheet name="Reasigurare_PBS_AG" sheetId="22" r:id="rId17"/>
    <sheet name="Reasigurare_IBP_AG" sheetId="23" r:id="rId18"/>
    <sheet name="Reasigurare_rez tehn nete_AG" sheetId="24" r:id="rId19"/>
    <sheet name="Reasigurare_rez tehn nete_AV" sheetId="25" r:id="rId20"/>
    <sheet name="Reasigurare_IBP_AV" sheetId="26" r:id="rId21"/>
    <sheet name="Reasigurare_rez tehn_AV" sheetId="27" r:id="rId22"/>
    <sheet name="Indicator lichiditate" sheetId="28" r:id="rId23"/>
    <sheet name="Rezultat financiar net" sheetId="29" r:id="rId24"/>
    <sheet name="Rezultat tehnic_AG" sheetId="30" r:id="rId25"/>
    <sheet name="Rezultat tehnic_AV" sheetId="31" r:id="rId26"/>
    <sheet name="SCR+MCR" sheetId="32" r:id="rId27"/>
    <sheet name="A3_nr contracte" sheetId="34" r:id="rId28"/>
    <sheet name="RCA_nr contracte" sheetId="36" r:id="rId29"/>
    <sheet name="RCA_PF_PJ" sheetId="37" r:id="rId30"/>
    <sheet name="Prima medie RCA" sheetId="38" r:id="rId31"/>
    <sheet name="Prima medie RCA ctr" sheetId="39" r:id="rId32"/>
    <sheet name="IBP_RCS_VC" sheetId="40" r:id="rId33"/>
    <sheet name="IBP_RCA_DM" sheetId="41" r:id="rId34"/>
    <sheet name="Asig Facultative Locuinte" sheetId="42" r:id="rId35"/>
    <sheet name="Asig Obligatorii Locuinte" sheetId="43" r:id="rId36"/>
    <sheet name="Asig de locuinte_total" sheetId="44" r:id="rId37"/>
    <sheet name="Asig de sanatate" sheetId="45" r:id="rId38"/>
    <sheet name="Asig de garantii" sheetId="47" r:id="rId39"/>
    <sheet name="Sucursale_PBS_total" sheetId="49" r:id="rId40"/>
    <sheet name="Sucursale_PBS_pe clase" sheetId="50" r:id="rId41"/>
    <sheet name="PBS societati+sucursale" sheetId="64" r:id="rId42"/>
    <sheet name="Sucursale_IBP_total" sheetId="51" r:id="rId43"/>
    <sheet name="Sucursale_IBP_pe clase" sheetId="52" r:id="rId44"/>
    <sheet name="Companii de brokeraj" sheetId="53" r:id="rId45"/>
    <sheet name="Top 10 companii de brokeraj" sheetId="54" r:id="rId46"/>
    <sheet name="A10 cota de piata in total AG" sheetId="55" r:id="rId47"/>
    <sheet name="A3 cota de piata in total AG" sheetId="56" r:id="rId48"/>
    <sheet name="A8 cota de piata in total AG" sheetId="57" r:id="rId49"/>
    <sheet name="A2 cota de piata in total AG" sheetId="58" r:id="rId50"/>
    <sheet name="A15 cota de piata in total AG" sheetId="59" r:id="rId51"/>
    <sheet name="A9 cota de piata in total AG" sheetId="60" r:id="rId52"/>
    <sheet name="A13 cota de piata in total AG" sheetId="61" r:id="rId53"/>
    <sheet name="Top 10 comp brokeraj_clase" sheetId="62" r:id="rId54"/>
    <sheet name="Prime distribuite_AV" sheetId="63" r:id="rId55"/>
    <sheet name="Top 10 comp brok_AV" sheetId="65" r:id="rId56"/>
    <sheet name="C1 prime distribuite" sheetId="66" r:id="rId57"/>
    <sheet name="C3 prime distribuite" sheetId="67" r:id="rId58"/>
    <sheet name="Venituri activit de distrib" sheetId="68" r:id="rId59"/>
    <sheet name="Comp brokeraj_AG" sheetId="69" r:id="rId60"/>
    <sheet name="Comp brokeraj_A10" sheetId="70" r:id="rId61"/>
    <sheet name="Comp_brokeraj_A3" sheetId="71" r:id="rId62"/>
    <sheet name="Comp brokeraj_AV" sheetId="72" r:id="rId63"/>
    <sheet name="Comp brokeraj_C1" sheetId="73" r:id="rId64"/>
    <sheet name="Comp brokeraj_C3" sheetId="74" r:id="rId65"/>
    <sheet name="Datorii activ distributie" sheetId="75" r:id="rId66"/>
    <sheet name="Creante activ distributie" sheetId="76" r:id="rId67"/>
    <sheet name="Total prime distribuite FOS_FOE" sheetId="77" r:id="rId68"/>
    <sheet name="Companii brokeraj_AG" sheetId="79" r:id="rId69"/>
    <sheet name="Companii brokeraj dinamica" sheetId="80" r:id="rId70"/>
    <sheet name="Companii brokeraj_AV" sheetId="81" r:id="rId71"/>
    <sheet name="Companii brokeraj_venituri AG" sheetId="82" r:id="rId72"/>
    <sheet name="Companii brok dinamica venituri" sheetId="83" r:id="rId73"/>
    <sheet name="Companii brok fos foe" sheetId="84" r:id="rId74"/>
    <sheet name="Canale de distrib inclusiv FOE" sheetId="85" r:id="rId75"/>
    <sheet name="Canale de distrib doar RO" sheetId="86" r:id="rId76"/>
  </sheets>
  <definedNames>
    <definedName name="_Toc114142793" localSheetId="43">'Sucursale_IBP_pe clase'!$C$2</definedName>
    <definedName name="_Toc147127246" localSheetId="24">'Rezultat tehnic_AG'!$C$2</definedName>
    <definedName name="_Toc147127247" localSheetId="25">'Rezultat tehnic_AV'!$C$2</definedName>
    <definedName name="_Toc168056663" localSheetId="2">'Structura pe clase_AG'!$C$2</definedName>
    <definedName name="_Toc168056665" localSheetId="3">'Structura pe clase_AV'!$C$2</definedName>
    <definedName name="_Toc168056666" localSheetId="4">PBS_AV_societati!$C$2</definedName>
    <definedName name="_Toc168056667" localSheetId="5">'Total contracte'!$C$2</definedName>
    <definedName name="_Toc168056668" localSheetId="6">Contracte_AG!$C$2</definedName>
    <definedName name="_Toc168056670" localSheetId="8">Contracte_AV_clase!$C$2</definedName>
    <definedName name="_Toc168056675" localSheetId="11">IBP_FGA!$C$2</definedName>
    <definedName name="_Toc168056677" localSheetId="13">'Rez tehnice brute_AG_12.23'!$C$2</definedName>
    <definedName name="_Toc168056678" localSheetId="14">'Rez tehnice brute_AV_03.24'!$C$2</definedName>
    <definedName name="_Toc168056679" localSheetId="15">'Rez tehnice brute_AV_12.23'!$C$2</definedName>
    <definedName name="_Toc168056682" localSheetId="18">'Reasigurare_rez tehn nete_AG'!$C$2</definedName>
    <definedName name="_Toc168056686" localSheetId="22">'Indicator lichiditate'!$C$2</definedName>
    <definedName name="_Toc168056693" localSheetId="27">'A3_nr contracte'!$C$5</definedName>
    <definedName name="_Toc168056696" localSheetId="29">RCA_PF_PJ!$C$2</definedName>
    <definedName name="_Toc168056697" localSheetId="30">'Prima medie RCA'!$C$2</definedName>
    <definedName name="_Toc168056700" localSheetId="33">IBP_RCA_DM!$C$2</definedName>
    <definedName name="_Toc168056706" localSheetId="38">'Asig de garantii'!$C$2</definedName>
    <definedName name="_Toc168056708" localSheetId="39">Sucursale_PBS_total!$C$2</definedName>
    <definedName name="_Toc168056709" localSheetId="40">'Sucursale_PBS_pe clase'!$C$2</definedName>
    <definedName name="_Toc168056710" localSheetId="42">Sucursale_IBP_total!$C$2</definedName>
    <definedName name="_Toc168056712" localSheetId="44">'Companii de brokeraj'!$C$2</definedName>
    <definedName name="_Toc168056713" localSheetId="45">'Top 10 companii de brokeraj'!$C$2</definedName>
    <definedName name="_Toc168056714" localSheetId="46">'A10 cota de piata in total AG'!$C$2</definedName>
    <definedName name="_Toc168056715" localSheetId="47">'A3 cota de piata in total AG'!$C$2</definedName>
    <definedName name="_Toc168056716" localSheetId="48">'A8 cota de piata in total AG'!$C$2</definedName>
    <definedName name="_Toc168056717" localSheetId="49">'A2 cota de piata in total AG'!$C$2</definedName>
    <definedName name="_Toc168056718" localSheetId="50">'A15 cota de piata in total AG'!$C$2</definedName>
    <definedName name="_Toc168056719" localSheetId="51">'A9 cota de piata in total AG'!$C$2</definedName>
    <definedName name="_Toc168056720" localSheetId="52">'A13 cota de piata in total AG'!$C$2</definedName>
    <definedName name="_Toc168056721" localSheetId="53">'Top 10 comp brokeraj_clase'!$C$2</definedName>
    <definedName name="_Toc168056722" localSheetId="54">'Prime distribuite_AV'!$C$2</definedName>
    <definedName name="_Toc168056723" localSheetId="55">'Top 10 comp brok_AV'!$C$2</definedName>
    <definedName name="_Toc168056724" localSheetId="56">'C1 prime distribuite'!$C$2</definedName>
    <definedName name="_Toc168056725" localSheetId="57">'C3 prime distribuite'!$C$2</definedName>
    <definedName name="_Toc168056726" localSheetId="58">'Venituri activit de distrib'!$C$2</definedName>
    <definedName name="_Toc168056727" localSheetId="59">'Comp brokeraj_AG'!$C$2</definedName>
    <definedName name="_Toc168056728" localSheetId="60">'Comp brokeraj_A10'!$C$2</definedName>
    <definedName name="_Toc168056729" localSheetId="61">Comp_brokeraj_A3!$C$2</definedName>
    <definedName name="_Toc168056730" localSheetId="62">'Comp brokeraj_AV'!$C$2</definedName>
    <definedName name="_Toc168056731" localSheetId="63">'Comp brokeraj_C1'!$C$2</definedName>
    <definedName name="_Toc168056732" localSheetId="64">'Comp brokeraj_C3'!$C$2</definedName>
    <definedName name="_Toc168056733" localSheetId="65">'Datorii activ distributie'!$C$2</definedName>
    <definedName name="_Toc168056734" localSheetId="66">'Creante activ distributie'!$C$2</definedName>
    <definedName name="_Toc168056735" localSheetId="67">'Total prime distribuite FOS_FOE'!$C$2</definedName>
    <definedName name="_Toc2869344" localSheetId="34">'Asig Facultative Locuinte'!$C$2</definedName>
    <definedName name="_Toc2869345" localSheetId="35">'Asig Obligatorii Locuinte'!$C$2</definedName>
    <definedName name="_Toc2869354" localSheetId="28">'RCA_nr contracte'!$C$2</definedName>
    <definedName name="_Toc2869358" localSheetId="32">IBP_RCS_VC!$C$2</definedName>
    <definedName name="_Toc509390349" localSheetId="26">'SCR+MCR'!$C$2</definedName>
    <definedName name="_Toc509390358" localSheetId="31">'Prima medie RCA ctr'!$C$2</definedName>
    <definedName name="_Toc525047979" localSheetId="16">Reasigurare_PBS_AG!$C$2</definedName>
    <definedName name="_Toc525047980" localSheetId="17">Reasigurare_IBP_AG!$C$2</definedName>
    <definedName name="_Toc525047982" localSheetId="19">'Reasigurare_rez tehn nete_AV'!$C$2</definedName>
    <definedName name="_Toc525047983" localSheetId="20">Reasigurare_IBP_AV!$C$2</definedName>
    <definedName name="_Toc525047984" localSheetId="21">'Reasigurare_rez tehn_AV'!$C$2</definedName>
    <definedName name="_Toc531859056" localSheetId="12">'Rez tehnice brute_AG_03.24'!$C$2</definedName>
    <definedName name="_Toc65700504" localSheetId="0">'PBS total'!$B$2</definedName>
    <definedName name="_Toc65700505" localSheetId="1">'PBS pe clase'!$C$3</definedName>
    <definedName name="_Toc65700513" localSheetId="7">Contracte_AV!$C$2</definedName>
    <definedName name="_Toc65700514" localSheetId="9">IBP_total!$C$2</definedName>
    <definedName name="_Toc66875742" localSheetId="9">IBP_total!$C$2</definedName>
    <definedName name="_Toc97819125" localSheetId="10">IBP_AV_societati_clase!$C$2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2" i="81" l="1"/>
  <c r="S17" i="80"/>
  <c r="C10" i="86" l="1"/>
  <c r="C18" i="86"/>
  <c r="C10" i="85"/>
  <c r="C18" i="85"/>
  <c r="T4" i="84" l="1"/>
  <c r="F5" i="84" s="1"/>
  <c r="B5" i="84"/>
  <c r="C5" i="84"/>
  <c r="D5" i="84"/>
  <c r="E5" i="84"/>
  <c r="I5" i="84"/>
  <c r="J5" i="84"/>
  <c r="K5" i="84"/>
  <c r="L5" i="84"/>
  <c r="M5" i="84"/>
  <c r="Q5" i="84"/>
  <c r="R5" i="84"/>
  <c r="S5" i="84"/>
  <c r="V12" i="84"/>
  <c r="R18" i="84"/>
  <c r="K19" i="84" s="1"/>
  <c r="B6" i="83"/>
  <c r="C6" i="83"/>
  <c r="D6" i="83"/>
  <c r="E6" i="83"/>
  <c r="F6" i="83"/>
  <c r="G6" i="83"/>
  <c r="H6" i="83"/>
  <c r="I6" i="83"/>
  <c r="J6" i="83"/>
  <c r="K6" i="83"/>
  <c r="L6" i="83"/>
  <c r="M6" i="83"/>
  <c r="N6" i="83"/>
  <c r="O6" i="83"/>
  <c r="P6" i="83"/>
  <c r="Q6" i="83"/>
  <c r="R6" i="83"/>
  <c r="S6" i="83"/>
  <c r="T6" i="83"/>
  <c r="K7" i="83"/>
  <c r="T4" i="82"/>
  <c r="A10" i="82" s="1"/>
  <c r="T5" i="82"/>
  <c r="G10" i="82"/>
  <c r="H10" i="82"/>
  <c r="O10" i="82"/>
  <c r="P10" i="82"/>
  <c r="S41" i="82"/>
  <c r="D42" i="82" s="1"/>
  <c r="A42" i="82"/>
  <c r="B42" i="82"/>
  <c r="C42" i="82"/>
  <c r="H42" i="82"/>
  <c r="I42" i="82"/>
  <c r="J42" i="82"/>
  <c r="K42" i="82"/>
  <c r="P42" i="82"/>
  <c r="Q42" i="82"/>
  <c r="R42" i="82"/>
  <c r="I5" i="81"/>
  <c r="B3" i="81" s="1"/>
  <c r="L5" i="81" s="1"/>
  <c r="I6" i="81"/>
  <c r="C8" i="81" s="1"/>
  <c r="M32" i="81" s="1"/>
  <c r="B7" i="81"/>
  <c r="C7" i="81"/>
  <c r="D7" i="81"/>
  <c r="E7" i="81"/>
  <c r="I7" i="81"/>
  <c r="B8" i="81"/>
  <c r="D8" i="81"/>
  <c r="N32" i="81"/>
  <c r="U4" i="80"/>
  <c r="U7" i="80" s="1"/>
  <c r="C6" i="80"/>
  <c r="S18" i="80" s="1"/>
  <c r="S19" i="80" s="1"/>
  <c r="D6" i="80"/>
  <c r="E6" i="80"/>
  <c r="F6" i="80"/>
  <c r="G6" i="80"/>
  <c r="H6" i="80"/>
  <c r="I6" i="80"/>
  <c r="J6" i="80"/>
  <c r="K6" i="80"/>
  <c r="L6" i="80"/>
  <c r="M6" i="80"/>
  <c r="N6" i="80"/>
  <c r="O6" i="80"/>
  <c r="P6" i="80"/>
  <c r="Q6" i="80"/>
  <c r="R6" i="80"/>
  <c r="S6" i="80"/>
  <c r="T6" i="80"/>
  <c r="C7" i="80"/>
  <c r="D7" i="80"/>
  <c r="E7" i="80"/>
  <c r="F7" i="80"/>
  <c r="G7" i="80"/>
  <c r="H7" i="80"/>
  <c r="I7" i="80"/>
  <c r="J7" i="80"/>
  <c r="K7" i="80"/>
  <c r="L7" i="80"/>
  <c r="M7" i="80"/>
  <c r="N7" i="80"/>
  <c r="O7" i="80"/>
  <c r="P7" i="80"/>
  <c r="Q7" i="80"/>
  <c r="R7" i="80"/>
  <c r="S7" i="80"/>
  <c r="T7" i="80"/>
  <c r="K6" i="79"/>
  <c r="T9" i="79"/>
  <c r="U15" i="79" s="1"/>
  <c r="T15" i="79"/>
  <c r="B16" i="79"/>
  <c r="C16" i="79"/>
  <c r="D16" i="79"/>
  <c r="E16" i="79"/>
  <c r="F16" i="79"/>
  <c r="G16" i="79"/>
  <c r="H16" i="79"/>
  <c r="I16" i="79"/>
  <c r="J16" i="79"/>
  <c r="K16" i="79"/>
  <c r="L16" i="79"/>
  <c r="M16" i="79"/>
  <c r="N16" i="79"/>
  <c r="O16" i="79"/>
  <c r="P16" i="79"/>
  <c r="Q16" i="79"/>
  <c r="R16" i="79"/>
  <c r="S16" i="79"/>
  <c r="K49" i="79"/>
  <c r="E3" i="81" l="1"/>
  <c r="N10" i="82"/>
  <c r="F10" i="82"/>
  <c r="D3" i="81"/>
  <c r="M10" i="82"/>
  <c r="E10" i="82"/>
  <c r="C3" i="81"/>
  <c r="M5" i="81" s="1"/>
  <c r="O42" i="82"/>
  <c r="G42" i="82"/>
  <c r="L10" i="82"/>
  <c r="D10" i="82"/>
  <c r="N42" i="82"/>
  <c r="F42" i="82"/>
  <c r="K10" i="82"/>
  <c r="C10" i="82"/>
  <c r="P5" i="84"/>
  <c r="H5" i="84"/>
  <c r="M42" i="82"/>
  <c r="E42" i="82"/>
  <c r="S42" i="82" s="1"/>
  <c r="S45" i="82" s="1"/>
  <c r="R10" i="82"/>
  <c r="J10" i="82"/>
  <c r="B10" i="82"/>
  <c r="S10" i="82" s="1"/>
  <c r="M19" i="84"/>
  <c r="O5" i="84"/>
  <c r="G5" i="84"/>
  <c r="L42" i="82"/>
  <c r="K45" i="82" s="1"/>
  <c r="Q10" i="82"/>
  <c r="I10" i="82"/>
  <c r="N5" i="84"/>
  <c r="K13" i="82" l="1"/>
  <c r="R71" i="64" l="1"/>
  <c r="R70" i="64"/>
  <c r="R69" i="64"/>
  <c r="R68" i="64"/>
  <c r="R67" i="64"/>
  <c r="R66" i="64"/>
  <c r="R65" i="64"/>
  <c r="R64" i="64"/>
  <c r="R63" i="64"/>
  <c r="R62" i="64"/>
  <c r="R61" i="64"/>
  <c r="R60" i="64"/>
  <c r="R59" i="64"/>
  <c r="R58" i="64"/>
  <c r="R57" i="64"/>
  <c r="R56" i="64"/>
  <c r="R55" i="64"/>
  <c r="R54" i="64"/>
  <c r="R53" i="64"/>
  <c r="R52" i="64"/>
  <c r="R51" i="64"/>
  <c r="R50" i="64"/>
  <c r="R49" i="64"/>
  <c r="R48" i="64"/>
  <c r="R47" i="64"/>
  <c r="R46" i="64"/>
  <c r="R45" i="64"/>
  <c r="R44" i="64"/>
  <c r="R43" i="64"/>
  <c r="R42" i="64"/>
  <c r="G41" i="64" l="1"/>
  <c r="G42" i="64" l="1"/>
  <c r="G43" i="64"/>
  <c r="G44" i="64"/>
  <c r="G45" i="64"/>
  <c r="G46" i="64"/>
  <c r="G47" i="64"/>
  <c r="G48" i="64"/>
  <c r="G49" i="64"/>
  <c r="G50" i="64"/>
  <c r="G51" i="64"/>
  <c r="G52" i="64"/>
  <c r="G53" i="64"/>
  <c r="G54" i="64"/>
  <c r="G55" i="64"/>
  <c r="G56" i="64"/>
  <c r="G57" i="64"/>
  <c r="G58" i="64"/>
  <c r="G59" i="64"/>
  <c r="G60" i="64"/>
  <c r="G61" i="64"/>
  <c r="G62" i="64"/>
  <c r="G63" i="64"/>
  <c r="G64" i="64"/>
  <c r="G65" i="64"/>
  <c r="G66" i="64"/>
  <c r="G67" i="64"/>
  <c r="G68" i="64"/>
  <c r="G69" i="64"/>
  <c r="F70" i="64"/>
  <c r="E70" i="64"/>
  <c r="G70" i="64" s="1"/>
</calcChain>
</file>

<file path=xl/sharedStrings.xml><?xml version="1.0" encoding="utf-8"?>
<sst xmlns="http://schemas.openxmlformats.org/spreadsheetml/2006/main" count="1543" uniqueCount="457">
  <si>
    <t>T1 2021</t>
  </si>
  <si>
    <t>T1 2022</t>
  </si>
  <si>
    <t>T1 2023</t>
  </si>
  <si>
    <t>T1 2024</t>
  </si>
  <si>
    <t>AG</t>
  </si>
  <si>
    <t>AV</t>
  </si>
  <si>
    <t>TOTAL</t>
  </si>
  <si>
    <t>Pondere AG (%)</t>
  </si>
  <si>
    <t>Pondere AV (%)</t>
  </si>
  <si>
    <t>Categorie</t>
  </si>
  <si>
    <t>Clasa Asigurare</t>
  </si>
  <si>
    <t>PBS (lei)</t>
  </si>
  <si>
    <t>A1</t>
  </si>
  <si>
    <t>A2</t>
  </si>
  <si>
    <t>A3</t>
  </si>
  <si>
    <t>A4</t>
  </si>
  <si>
    <t>A5</t>
  </si>
  <si>
    <t>A6</t>
  </si>
  <si>
    <t>A7</t>
  </si>
  <si>
    <t>A8</t>
  </si>
  <si>
    <t>A9</t>
  </si>
  <si>
    <t>A10</t>
  </si>
  <si>
    <t>A11</t>
  </si>
  <si>
    <t>A12</t>
  </si>
  <si>
    <t>A13</t>
  </si>
  <si>
    <t>A14</t>
  </si>
  <si>
    <t>A15</t>
  </si>
  <si>
    <t>A16</t>
  </si>
  <si>
    <t>A17</t>
  </si>
  <si>
    <t>A18</t>
  </si>
  <si>
    <t>C1</t>
  </si>
  <si>
    <t>C2</t>
  </si>
  <si>
    <t>C3</t>
  </si>
  <si>
    <t>C4</t>
  </si>
  <si>
    <t>C5</t>
  </si>
  <si>
    <t>C6</t>
  </si>
  <si>
    <t>C7</t>
  </si>
  <si>
    <t>199,37</t>
  </si>
  <si>
    <t>Nr. crt.</t>
  </si>
  <si>
    <t>GROUPAMA ASIGURARI S.A.</t>
  </si>
  <si>
    <t>ALLIANZ - TIRIAC ASIGURARI S.A.</t>
  </si>
  <si>
    <t>ASIROM VIENNA INSURANCE GROUP S.A.</t>
  </si>
  <si>
    <t>GENERALI ROMANIA ASIGURARE REASIGURARE S.A.</t>
  </si>
  <si>
    <t>GRAWE ROMANIA ASIGURARE S.A.</t>
  </si>
  <si>
    <t>BCR ASIGURARI DE VIATA VIG S.A.</t>
  </si>
  <si>
    <t>SIGNAL IDUNA ASIGURARE REASIGURARE S.A.</t>
  </si>
  <si>
    <t>Total 1-10</t>
  </si>
  <si>
    <t>Clasa</t>
  </si>
  <si>
    <t>PBS AG (lei)</t>
  </si>
  <si>
    <t>Alte clase</t>
  </si>
  <si>
    <t>Pondere                 T1 2024</t>
  </si>
  <si>
    <t>Cota de piață</t>
  </si>
  <si>
    <t>NN ASIGURARI DE VIATA SA</t>
  </si>
  <si>
    <t>BCR ASIGURARI DE VIATA VIENNA INSURANCE GROUP S.A.</t>
  </si>
  <si>
    <t>BRD ASIGURARI DE VIATA S.A.</t>
  </si>
  <si>
    <t>UNIQA ASIGURARI DE VIATA SA</t>
  </si>
  <si>
    <t>PBS AV (lei)</t>
  </si>
  <si>
    <t xml:space="preserve">Pondere T1 2024 </t>
  </si>
  <si>
    <t>Denumire societate</t>
  </si>
  <si>
    <t>Clasa C1</t>
  </si>
  <si>
    <t>Clasa C3</t>
  </si>
  <si>
    <t>Total prime brute subscrise (lei)</t>
  </si>
  <si>
    <t xml:space="preserve">SIGNAL IDUNA ASIGURARI DE VIATA S.A. </t>
  </si>
  <si>
    <t>EUROLIFE FFH ASIGURARI DE VIATA S.A.</t>
  </si>
  <si>
    <t>GARANTA ASIGURARI S.A.</t>
  </si>
  <si>
    <t>Clasa de asigurare AG</t>
  </si>
  <si>
    <t>TOTAL AG</t>
  </si>
  <si>
    <t>Modificare față de perioada precedentă</t>
  </si>
  <si>
    <t>Ritm de modificare (%) față de perioada precedentă</t>
  </si>
  <si>
    <t>Clasa de asigurare AV</t>
  </si>
  <si>
    <t>TOTAL AV</t>
  </si>
  <si>
    <t>Total număr contracte în vigoare</t>
  </si>
  <si>
    <t>Perioada</t>
  </si>
  <si>
    <t>IBP AG + AV (lei)</t>
  </si>
  <si>
    <t>Ritm de modificare față de perioada anterioară (%)</t>
  </si>
  <si>
    <t>IBP AG (lei)</t>
  </si>
  <si>
    <t>IBP AV, Maturități, Răscumpărări totale și parțiale (lei)</t>
  </si>
  <si>
    <t>Notă: nu sunt incluse sumele plătite de FGA</t>
  </si>
  <si>
    <t>Indemnizații brute plătite (lei)</t>
  </si>
  <si>
    <t>Total</t>
  </si>
  <si>
    <t>Pondere în total</t>
  </si>
  <si>
    <t>Denumire societate de asigurare</t>
  </si>
  <si>
    <t>Total indemnizații brute plătite (lei)</t>
  </si>
  <si>
    <t>Total sume aprobate (lei)</t>
  </si>
  <si>
    <t>RCA</t>
  </si>
  <si>
    <t>% din total sumă</t>
  </si>
  <si>
    <t>Asigurări de viață</t>
  </si>
  <si>
    <t>Sursa: Fondul de Garantare a Asiguraților</t>
  </si>
  <si>
    <t>Din care:</t>
  </si>
  <si>
    <t>RCA (lei)</t>
  </si>
  <si>
    <t>RCA City - România</t>
  </si>
  <si>
    <t>City Insurance</t>
  </si>
  <si>
    <t>276.204.927</t>
  </si>
  <si>
    <t>258.890.541*</t>
  </si>
  <si>
    <t>257.090.306</t>
  </si>
  <si>
    <t>Euroins România</t>
  </si>
  <si>
    <t>88.499.593</t>
  </si>
  <si>
    <t>87.508.371</t>
  </si>
  <si>
    <t xml:space="preserve">Sursa: Fondul de Garantare a Asiguraților; *sunt incluse atât sumele aprobate pentru RCA subscris pe teritoriul României, cât și plățile aprobate pentru RCA subscris în afara României </t>
  </si>
  <si>
    <t>31.03.2024</t>
  </si>
  <si>
    <t>Pondere clase semnificative</t>
  </si>
  <si>
    <t>lei</t>
  </si>
  <si>
    <t>(%)</t>
  </si>
  <si>
    <t>Lei</t>
  </si>
  <si>
    <t>Rezerva de prime</t>
  </si>
  <si>
    <t>Rezerva de daune avizate</t>
  </si>
  <si>
    <t>Rezerva de daune neavizate</t>
  </si>
  <si>
    <t>Alte rezerve tehnice</t>
  </si>
  <si>
    <t>Total rezerve</t>
  </si>
  <si>
    <t>31.12.2023</t>
  </si>
  <si>
    <t>31.03.2024 (lei)</t>
  </si>
  <si>
    <t>Pondere în total (%)</t>
  </si>
  <si>
    <t>Rezerva matematică</t>
  </si>
  <si>
    <t>Rezerva de beneficii și risturnuri</t>
  </si>
  <si>
    <t>Total rezerve tehnice aferente asigurărilor de viață</t>
  </si>
  <si>
    <t>31.12.2023 (lei)</t>
  </si>
  <si>
    <t>Prime nete de reasigurare (lei)</t>
  </si>
  <si>
    <t>Gradul de reținere</t>
  </si>
  <si>
    <t>Gradul de cedare în reasigurare (%)</t>
  </si>
  <si>
    <t>T1 2023*</t>
  </si>
  <si>
    <t>* inclusiv Euroins România</t>
  </si>
  <si>
    <t>IBP (lei)</t>
  </si>
  <si>
    <t>Indemnizații nete de reasigurare (lei)</t>
  </si>
  <si>
    <t>Gradul de cedare în reasigurare</t>
  </si>
  <si>
    <t>Rezerve tehnice brute (lei)</t>
  </si>
  <si>
    <t>Rezerve tehnice nete de reasigurare (%)</t>
  </si>
  <si>
    <t>T1 2024*</t>
  </si>
  <si>
    <t xml:space="preserve">* nu sunt incluse rezervele tehnice aferente societății Euroins România </t>
  </si>
  <si>
    <t>Prime brute subscrise (lei)</t>
  </si>
  <si>
    <t>Titluri de stat (mil. lei)</t>
  </si>
  <si>
    <t>Obligațiuni municipale (mil. lei)</t>
  </si>
  <si>
    <t>Valori mobiliare tranzacționate (mil. lei)</t>
  </si>
  <si>
    <t>Depozite (mil. lei)</t>
  </si>
  <si>
    <t>Cont curent și Casierie (mil. lei)</t>
  </si>
  <si>
    <t>Obligații pe termen scurt (mil. lei)</t>
  </si>
  <si>
    <t>Indicator de lichiditate</t>
  </si>
  <si>
    <t xml:space="preserve">3,15 </t>
  </si>
  <si>
    <t xml:space="preserve">3,67 </t>
  </si>
  <si>
    <t>Rezultat net financiar (lei)</t>
  </si>
  <si>
    <t>Modificare nominală (lei) față de perioada precedentă</t>
  </si>
  <si>
    <t>2021*</t>
  </si>
  <si>
    <t>2022**</t>
  </si>
  <si>
    <t>2023**</t>
  </si>
  <si>
    <t>*nu sunt incluse datele societăților City Insurance și Euroins România; **nu sunt incluse datele societății Euroins România</t>
  </si>
  <si>
    <t>Rezultatul tehnic pentru AG (lei)</t>
  </si>
  <si>
    <t>Profit</t>
  </si>
  <si>
    <t>Pierdere</t>
  </si>
  <si>
    <t>Rezultatul tehnic pentru AV (lei)</t>
  </si>
  <si>
    <t>Rata SCR</t>
  </si>
  <si>
    <t>Rata MCR</t>
  </si>
  <si>
    <t xml:space="preserve">*nu sunt incluse datele societății Euroins România </t>
  </si>
  <si>
    <t>Nr. contracte în vigoare</t>
  </si>
  <si>
    <t>Nr. contracte încheiate</t>
  </si>
  <si>
    <t>Nr. dosare de daună lichidate sau plătite parțial în perioada de raportare</t>
  </si>
  <si>
    <t>Sunt incluse și datele societății Euroins România în trimestrul I 2023, înainte de retragerea autorizației de funcționare</t>
  </si>
  <si>
    <t>Pe perioada de 12 luni</t>
  </si>
  <si>
    <t>Pe perioada de 11 luni</t>
  </si>
  <si>
    <t>Pe perioada de 10 luni</t>
  </si>
  <si>
    <t>Pe perioada de 9 luni</t>
  </si>
  <si>
    <t>Pe perioada de 8 luni</t>
  </si>
  <si>
    <t>Pe perioada de 7 luni</t>
  </si>
  <si>
    <t>Pe perioada de 6 luni</t>
  </si>
  <si>
    <t>Pe perioada de 5 luni</t>
  </si>
  <si>
    <t>Pe perioada de 4 luni</t>
  </si>
  <si>
    <t>Pe perioada de 3 luni</t>
  </si>
  <si>
    <t>Pe perioada de 2 luni</t>
  </si>
  <si>
    <t>Pe perioada de 1 lună</t>
  </si>
  <si>
    <t>*Notă: sunt incluse doar societățile autorizate și reglementate de ASF, inclusiv Euroins România în trimestrul I 2023, înainte de retragerea autorizației de funcționare</t>
  </si>
  <si>
    <t>Persoane fizice</t>
  </si>
  <si>
    <t>Persoane juridice</t>
  </si>
  <si>
    <r>
      <t>*</t>
    </r>
    <r>
      <rPr>
        <i/>
        <sz val="8"/>
        <color rgb="FF333333"/>
        <rFont val="Calibri"/>
        <family val="2"/>
        <scheme val="minor"/>
      </rPr>
      <t>Notă: sunt incluse doar societățile autorizate și reglementate de ASF, inclusiv Euroins România în trimestrul I 2023, înainte de retragerea autorizației de funcționare</t>
    </r>
  </si>
  <si>
    <t xml:space="preserve"> </t>
  </si>
  <si>
    <t>Total piață</t>
  </si>
  <si>
    <t>* Prima medie RCA a fost calculată utilizând unitățile anuale de expunere pentru care s-au luat în considerare toate duratele polițelor; sunt incluse doar societățile autorizate și reglementate de ASF,  inclusiv Euroins România în trimestrul I 2023, înainte de retragerea autorizației de funcționare</t>
  </si>
  <si>
    <t>Număr contracte încheiate în perioadă:</t>
  </si>
  <si>
    <t>Cu valabilitate pentru 12 luni</t>
  </si>
  <si>
    <t>Cu valabilitate pentru 11 luni</t>
  </si>
  <si>
    <t>Cu valabilitate pentru 10 luni</t>
  </si>
  <si>
    <t>Cu valabilitate pentru 9 luni</t>
  </si>
  <si>
    <t>Cu valabilitate pentru 8 luni</t>
  </si>
  <si>
    <t>Cu valabilitate pentru 7 luni</t>
  </si>
  <si>
    <t>Cu valabilitate pentru 6 luni</t>
  </si>
  <si>
    <t>Cu valabilitate pentru 5 luni</t>
  </si>
  <si>
    <t>Cu valabilitate pentru 4 luni</t>
  </si>
  <si>
    <t>Cu valabilitate pentru 3 luni</t>
  </si>
  <si>
    <t>Cu valabilitate pentru 2 luni</t>
  </si>
  <si>
    <t>Cu valabilitate pentru 1 lună</t>
  </si>
  <si>
    <t>Prime brute subscrise RCA (lei), din care:</t>
  </si>
  <si>
    <t>Cu valabilitate pentru o lună</t>
  </si>
  <si>
    <t>Prima medie RCA pentru contracte pe 12 luni (calculată ca raport între volumul primelor subscrise pentru contracte cu valabilitate 12 luni și număr contracte RCA cu valabilitate 12 luni) - lei</t>
  </si>
  <si>
    <t>Prima medie anualizată RCA pentru contracte pe 6 luni (calculată ca raport între volumul primelor subscrise pentru contracte cu valabilitate 6 luni și număr contracte RCA cu valabilitate 6 luni, înmulțit cu 2) - lei</t>
  </si>
  <si>
    <t xml:space="preserve">Unități anuale de expunere </t>
  </si>
  <si>
    <t>Prima medie RCA anualizată (PBS împărțit la unități anuale de expunere) - lei</t>
  </si>
  <si>
    <t>*Notă: sunt incluse doar societățile autorizate și reglementate de ASF</t>
  </si>
  <si>
    <t>Daune plătite PF</t>
  </si>
  <si>
    <t>Daune plătite PJ</t>
  </si>
  <si>
    <t>Total daune plătite</t>
  </si>
  <si>
    <t>*Notă: sunt incluse doar societățile autorizate și reglementate de ASF, inclusiv Euroins România în trimestrul I 2023, înainte de retragerea autorizației de funcționare; nu sunt incluse sucursalele; nu sunt incluse sumele plătite de FGA</t>
  </si>
  <si>
    <t xml:space="preserve">Număr de contracte în vigoare la sfârșitul perioadei de raportare </t>
  </si>
  <si>
    <t xml:space="preserve">Număr de contracte noi, încheiate în perioada de raportare </t>
  </si>
  <si>
    <r>
      <t>*</t>
    </r>
    <r>
      <rPr>
        <i/>
        <sz val="7"/>
        <color rgb="FF333333"/>
        <rFont val="Calibri"/>
        <family val="2"/>
        <scheme val="minor"/>
      </rPr>
      <t>i</t>
    </r>
    <r>
      <rPr>
        <i/>
        <sz val="8"/>
        <color rgb="FF333333"/>
        <rFont val="Calibri"/>
        <family val="2"/>
        <scheme val="minor"/>
      </rPr>
      <t>ncl. datele Euroins România în trimestrul I 2023, înainte de retragerea autorizației de funcționare, cu exceptia numărului de contracte în vigoare</t>
    </r>
  </si>
  <si>
    <t>*incl. datele Euroins România în trimestrul I 2023, înainte de retragerea autorizației de funcționare, cu exceptia numărului de contracte în vigoare</t>
  </si>
  <si>
    <r>
      <t>*</t>
    </r>
    <r>
      <rPr>
        <i/>
        <sz val="7"/>
        <color rgb="FF333333"/>
        <rFont val="Calibri"/>
        <family val="2"/>
        <scheme val="minor"/>
      </rPr>
      <t>i</t>
    </r>
    <r>
      <rPr>
        <i/>
        <sz val="8"/>
        <color rgb="FF333333"/>
        <rFont val="Calibri"/>
        <family val="2"/>
        <scheme val="minor"/>
      </rPr>
      <t>ncl. datele Euroins România în trimestrul I 2023, înainte de retragerea autorizației de funcționare, cu exceptia numărului de contracte în vigoare</t>
    </r>
    <r>
      <rPr>
        <sz val="11"/>
        <color rgb="FF333333"/>
        <rFont val="Calibri"/>
        <family val="2"/>
        <scheme val="minor"/>
      </rPr>
      <t xml:space="preserve"> </t>
    </r>
  </si>
  <si>
    <t>Asigurări generale</t>
  </si>
  <si>
    <t>Prime brute subscrise</t>
  </si>
  <si>
    <t>Cotă de piață</t>
  </si>
  <si>
    <t>A1. Accidente</t>
  </si>
  <si>
    <t>A2. Sănătate</t>
  </si>
  <si>
    <t>A3. Vehicule terestre, exclusiv materialul feroviar rulant</t>
  </si>
  <si>
    <t>A4. Material feroviar rulant</t>
  </si>
  <si>
    <t xml:space="preserve"> -   </t>
  </si>
  <si>
    <t>A5. Aeronave</t>
  </si>
  <si>
    <t>A6. Nave maritime, lacustre și fluviale</t>
  </si>
  <si>
    <t>A7. Bunuri în tranzit</t>
  </si>
  <si>
    <t>A8. Incendiu și calamități naturale, (pentru alte bunuri decât cele asigurabile în clasele A3 - A7)</t>
  </si>
  <si>
    <t>A9. Grindină, înghet și alte riscuri decât cele prevăzute în clasa A8 (pentru alte bunuri decât cele asigurabile în clasele A3 - A7)</t>
  </si>
  <si>
    <t>A10. Răspundere civilă pentru utilizarea vehiculelor auto terestre</t>
  </si>
  <si>
    <t>A11. Raspundere civilă pentru utilizarea aeronavelor</t>
  </si>
  <si>
    <t>A12. Răspundere civilă pentru utilizarea vaselor maritime, lacustre și fluviale</t>
  </si>
  <si>
    <t>A13. Răspundere civilă generală, exclusiv cea menționata la clasele A10 - A12</t>
  </si>
  <si>
    <t>A14.  Credit</t>
  </si>
  <si>
    <t>A15. Garanții</t>
  </si>
  <si>
    <t>A16. Pierderi financiare</t>
  </si>
  <si>
    <t>A17. Protecție juridică</t>
  </si>
  <si>
    <t>A18. Asistență persoane în dificultate în timpul deplasărilor</t>
  </si>
  <si>
    <t>-</t>
  </si>
  <si>
    <t>C1. Asigurări de viață, anuități și asigurări de viață suplimentare</t>
  </si>
  <si>
    <t>C2. Căsătorie, naștere</t>
  </si>
  <si>
    <t>C3. Asigurări de viață și anuități, legate de fonduri de investiții</t>
  </si>
  <si>
    <t>C4. Tontine</t>
  </si>
  <si>
    <t>C5. Operațiuni de capitalizare bazate pe calcule actuariale</t>
  </si>
  <si>
    <t>C6. Administrarea fondurilor colective de pensii</t>
  </si>
  <si>
    <t>C7. Operațiuni legate de durata vieții umane, conform legislației asigurărilor sociale</t>
  </si>
  <si>
    <t>IBP</t>
  </si>
  <si>
    <t>A9. Grindină, îngheț și alte riscuri decât cele prevăzute în clasa A8 (pentru alte bunuri decât cele asigurabile în clasele A3 - A7)</t>
  </si>
  <si>
    <t>A10. Răspundere civila pentru utilizarea vehiculelor auto terestre</t>
  </si>
  <si>
    <t>A11. Răspundere civilă pentru utilizarea aeronavelor</t>
  </si>
  <si>
    <t>A13. Răspundere civilă generală, exclusiv cea menționată la clasele A10 - A12</t>
  </si>
  <si>
    <t>A14. Credit</t>
  </si>
  <si>
    <t>C1. Asigurări de viata, anuități și asigurări de viață suplimentare</t>
  </si>
  <si>
    <t>Prime distribuite (lei)</t>
  </si>
  <si>
    <t>Grad de distribuție (%)</t>
  </si>
  <si>
    <t>Total din care:</t>
  </si>
  <si>
    <t>31.03.2021</t>
  </si>
  <si>
    <t>31.03.2022</t>
  </si>
  <si>
    <t>31.03.2023*</t>
  </si>
  <si>
    <t>31.03.2023**</t>
  </si>
  <si>
    <t>31.03.2024*</t>
  </si>
  <si>
    <t>31.03.2024**</t>
  </si>
  <si>
    <t>* gradul de distribuție calculat la primele distribuite de companiile de brokeraj pentru asigurători români</t>
  </si>
  <si>
    <t>**gradul de distribuție calculat la primele distribuite de companiile de brokeraj pentru asigurători români și străini</t>
  </si>
  <si>
    <t>Denumire companie de brokeraj</t>
  </si>
  <si>
    <t>Cota de piață (AV+AG)</t>
  </si>
  <si>
    <t>SAFETY BROKER DE ASIGURARE S.A.</t>
  </si>
  <si>
    <t>MARSH - BROKER DE ASIGURARE-REASIGURARE S.R.L.</t>
  </si>
  <si>
    <t>DESTINE BROKER DE ASIGURARE-REASIGURARE S.R.L.</t>
  </si>
  <si>
    <t>TRANSILVANIA BROKER DE ASIGURARE S.A.</t>
  </si>
  <si>
    <t>INTER BROKER DE ASIGURARE S.R.L.</t>
  </si>
  <si>
    <t>DAW MANAGEMENT - BROKER DE ASIGURARE S.R.L.</t>
  </si>
  <si>
    <t>CAMPION BROKER DE ASIGURARE SI REASIGURARE S.R.L.</t>
  </si>
  <si>
    <t>BT BROKER DE ASIGURARE S.R.L (FOSTA IDEA BROKER DE ASIGURARE S.R.L.)</t>
  </si>
  <si>
    <t>MILLENIUM INSURANCE BROKER (MIB) BROKER DE ASIGURARE-REASIGURARE S.A.</t>
  </si>
  <si>
    <t>UNICREDIT INSURANCE BROKER S.R.L.</t>
  </si>
  <si>
    <t>RENOMIA INSURANCE REINSURANCE BROKER S.R.L.</t>
  </si>
  <si>
    <t>MAXYGO BROKER DE ASIGURARE S.R.L.</t>
  </si>
  <si>
    <t>Cota de piață în total asigurări generale A10</t>
  </si>
  <si>
    <t>PORSCHE BROKER DE ASIGURARE S.R.L.</t>
  </si>
  <si>
    <t>MERCEDES - BENZ INSURANCE BROKER S.R.L.</t>
  </si>
  <si>
    <t>IMPULS BROKER DE ASIGURARE SRL</t>
  </si>
  <si>
    <t>RCI BROKER DE ASIGURARE S.R.L.</t>
  </si>
  <si>
    <t>Cota de piață în total asigurări generale A3</t>
  </si>
  <si>
    <t>WILLIS TOWERS WATSON ROMANIA-BROKER DE ASIGURARE REASIGURARE S.R.L.</t>
  </si>
  <si>
    <t>AMSTERDAM BROKER DE ASIGURARE S.R.L.</t>
  </si>
  <si>
    <t>Cota de piață în total asigurări generale A8</t>
  </si>
  <si>
    <t>AON ROMANIA BROKER DE ASIGURARE - REASIGURARE S.R.L.</t>
  </si>
  <si>
    <t>MEDIHELP INTERNATIONAL BROKER DE ASIGURARE S.R.L.</t>
  </si>
  <si>
    <t>MAI BROKER DE ASIGURARE S.R.L.</t>
  </si>
  <si>
    <t>OVB ALLFINANZ ROMANIA BROKER DE ASIGURARE S.R.L.</t>
  </si>
  <si>
    <t>Cota de piață în total asigurări generale A2</t>
  </si>
  <si>
    <t>OLSA RE BROKER DE ASIGURARE-REASIGURARE S.R.L.</t>
  </si>
  <si>
    <t>OTTO BROKER DE ASIGURARE S.R.L.</t>
  </si>
  <si>
    <t>ASIGEST BROKER DE ASIGURARE-REASIGURARE S.A.</t>
  </si>
  <si>
    <t>LION BROKER DE ASIGURARE SI REASIGURARE S.R.L.</t>
  </si>
  <si>
    <t>PRESTIGE INSURANCE BROKER DE ASIGURARE S.R.L.</t>
  </si>
  <si>
    <t>Cota de piață în total asigurări generale A15</t>
  </si>
  <si>
    <t>                           74.33%</t>
  </si>
  <si>
    <t>*Olsa Re Broker de Asigurare-Reasigurare- preponderent prime distribuite din activitatea de reasigurare</t>
  </si>
  <si>
    <t>CLUBUL FERMIERILOR ROMANI BROKER DE ASIGURARE S.R.L.</t>
  </si>
  <si>
    <t>AGRO PROTECTOR 2010 ASIGURARI - BK DE ASIGURARE SRL</t>
  </si>
  <si>
    <t>GELIAS BROKER DE ASIGURARE S.R.L.</t>
  </si>
  <si>
    <t>DEXASIG BROKER DE ASIGURARE S.R.L.</t>
  </si>
  <si>
    <t>Cota de piață în total asigurări generale A9</t>
  </si>
  <si>
    <t>LEADER TEAM BROKER DE ASIGURARE S.R.L.</t>
  </si>
  <si>
    <t>Cota de piață în total asigurări generale A13</t>
  </si>
  <si>
    <t>55.66% </t>
  </si>
  <si>
    <t>Clasa de asigurare  de viață</t>
  </si>
  <si>
    <t>Volum de prime distribuite (lei)</t>
  </si>
  <si>
    <t>Dinamica T1 2024 vs. T1 2023</t>
  </si>
  <si>
    <t>Asiguratori-PBS T1 2024</t>
  </si>
  <si>
    <t>Sucursale-PBS T1 2024</t>
  </si>
  <si>
    <t>Volumul de prime brute subscrise pe clase asigurare de societățile autorizate de ASF și de sucursale (sume cumulate) în perioada T1 2023 - T1 2024</t>
  </si>
  <si>
    <t>Volumul de prime brute subscrise pe clase asigurare de societățile autorizate de ASF și de sucursale (sume cumulate) în  T1 2024</t>
  </si>
  <si>
    <t xml:space="preserve">Total </t>
  </si>
  <si>
    <t>Asiguratori-PBS T1 2023</t>
  </si>
  <si>
    <t>Sucursale-PBS T1 2023</t>
  </si>
  <si>
    <t>Cota de piață AV</t>
  </si>
  <si>
    <t>KUNDEN BROKER COMPANIE DE BROKERAJ S.R.L.</t>
  </si>
  <si>
    <t>92.38% </t>
  </si>
  <si>
    <t>Cota de piață C1</t>
  </si>
  <si>
    <t>SAFE INVEST ROMANIA BROKER DE ASIGURARE S.R.L.</t>
  </si>
  <si>
    <t>88.40% </t>
  </si>
  <si>
    <t>Cota de piață C3</t>
  </si>
  <si>
    <t>BUSINESS BROKER - BROKER DE ASIGURARE S.R.L.</t>
  </si>
  <si>
    <t>PRO MUNDO BROKER DE ASIGURARE S.R.L.</t>
  </si>
  <si>
    <t>REAL EXPERT BROKER DE ASIGURARE REASIGURARE S.R.L.</t>
  </si>
  <si>
    <t>PROFESSIONAL BROKER DE ASIGURARE S.R.L.</t>
  </si>
  <si>
    <t>Venituri din activitatea de distribuție (lei)</t>
  </si>
  <si>
    <t>IDEA BROKER DE ASIGURARE S.R.L. (FOSTA VBL BROKER DE ASIGURARE S.R.L.)</t>
  </si>
  <si>
    <t>TOTAL 1-10 </t>
  </si>
  <si>
    <t>QUARTZ - ASIG BROKER DE ASIGURARE S.R.L.</t>
  </si>
  <si>
    <t xml:space="preserve">TOTAL 1-10 </t>
  </si>
  <si>
    <t>TOTAL 1-10</t>
  </si>
  <si>
    <t> 95.25%</t>
  </si>
  <si>
    <t>PERSONAL BROKER-BROKER DE ASIGURARE - REASIGURARE S.R.L.</t>
  </si>
  <si>
    <t>MBI MARKETINGBERATUNG AND INSURANCE BROKER S.R.L.</t>
  </si>
  <si>
    <t>KLAUSENBURG BROKER DE ASIGURARE S.R.L.</t>
  </si>
  <si>
    <t>Perioadă</t>
  </si>
  <si>
    <t>Total datorii provenite din activitatea de distributie, din care:</t>
  </si>
  <si>
    <t>cu scadența nedepășită</t>
  </si>
  <si>
    <t>cu scadența depășită</t>
  </si>
  <si>
    <t>total, din care:</t>
  </si>
  <si>
    <t>până în 15 zile</t>
  </si>
  <si>
    <t>între 15 - 30 zile</t>
  </si>
  <si>
    <t>peste 30 zile</t>
  </si>
  <si>
    <t>Total T1 2024</t>
  </si>
  <si>
    <t>Total T1 2023</t>
  </si>
  <si>
    <t>Evoluție</t>
  </si>
  <si>
    <t>1,496,770 </t>
  </si>
  <si>
    <t>Total creante legate de activitatea de distributie, din care:</t>
  </si>
  <si>
    <t>cu scadența depașită</t>
  </si>
  <si>
    <t>24,738,924 </t>
  </si>
  <si>
    <t> Perioadă</t>
  </si>
  <si>
    <t>Total prime distribuite FOS/FOE (lei), dn care:</t>
  </si>
  <si>
    <t>Asigurări generale (lei)</t>
  </si>
  <si>
    <t>Asigurări de viață (lei)</t>
  </si>
  <si>
    <t xml:space="preserve">Evoluție </t>
  </si>
  <si>
    <t>Dinamica primelor brute subscrise pe clase de asigurări în perioada T1 2021 – T1 2024</t>
  </si>
  <si>
    <t>Structura pe clase de asigurări generale</t>
  </si>
  <si>
    <t>Structura pe clase de asigurări de viață</t>
  </si>
  <si>
    <t>Evoluția cotelor de piață în funcție de primele brute subscrise pe principalele clase de asigurări de viață, pe societăți, în perioada T1 2023 – T1 2024</t>
  </si>
  <si>
    <t>Evoluția numărului total de contracte de asigurare în vigoare la finalul perioadei T1 2021 – T1 2024</t>
  </si>
  <si>
    <t>Evoluția numărului de contracte de asigurare pentru asigurările generale în vigoare la finalul perioadei T1 2021 – T1 2024</t>
  </si>
  <si>
    <t>Evoluția numărului de contracte de asigurare pentru asigurările de viață în vigoare la finalul perioadei T1 2021 – T1 2024</t>
  </si>
  <si>
    <t>Evoluția cotelor de piață, calculate în funcție de numărul de contracte în vigoare la sfârșitul perioadei de raportare, pe clase de asigurări de viață și societăți, vigoare la finalul perioadei T1 2023 – T1 2024</t>
  </si>
  <si>
    <t>Dinamica indemnizațiilor brute plătite inclusiv maturități și răscumpărări pentru asigurări generale și de viață în perioada T1 2021 – T1 2024</t>
  </si>
  <si>
    <t>Evoluția cotelor de piață, calculate în funcție de indemnizațiile brute plătite, inclusiv maturități și răscumpărări, pe clase de asigurări de viață, pe societăți, în perioada T1 2023 – T1 2024</t>
  </si>
  <si>
    <t>Valorea sumelor aprobate de FGA în trimestrul I 2024</t>
  </si>
  <si>
    <t>Indicatorul de lichiditate pe fiecare dintre categoriile de asigurări la 31 martie 2024</t>
  </si>
  <si>
    <t>Indicatorul de lichiditate pe fiecare dintre categoriile de asigurări la 31 decembrie 2023</t>
  </si>
  <si>
    <t>Evoluția IBP și a IBP nete de reasigurare în perioada T1 2021 – T1 2024 pentru asigurări de viață</t>
  </si>
  <si>
    <t xml:space="preserve"> Evoluția PBS și a primelor nete de reasigurare în perioada T1 2021 – T1 2024 pentru asigurări de viață</t>
  </si>
  <si>
    <t>Ratele SCR și MCR la nivelul pieței</t>
  </si>
  <si>
    <t xml:space="preserve">Evoluția numărului de contracte și a numărului de dosare de daună lichidate sau plătite parțial </t>
  </si>
  <si>
    <t xml:space="preserve">Pondere număr contracte încheiate în perioada T1 2021 – T1 2024 în total contracte în funcție de perioada contractată </t>
  </si>
  <si>
    <t xml:space="preserve">Pondere număr contracte încheiate în perioadă în total contracte în funcție de contractant (persoană fizică sau persoană juridică) </t>
  </si>
  <si>
    <t xml:space="preserve">Evoluția primei medii RCA anualizate </t>
  </si>
  <si>
    <t>Prima medie RCA la 31 martie 2024</t>
  </si>
  <si>
    <t>Evoluția daunelor plătite RCA - vătămări corporale (lei)</t>
  </si>
  <si>
    <t>Evoluția daunelor plătite RCA - daune materiale (lei)</t>
  </si>
  <si>
    <t xml:space="preserve">Dinamica numărului de contracte și a volumului de prime brute subscrise pentru asigurările facultative de locuințe </t>
  </si>
  <si>
    <t>Evoluția asigurărilor obligatorii de locuințe</t>
  </si>
  <si>
    <t>Evoluția asigurărilor de locuințe (obligatorii și facultative)</t>
  </si>
  <si>
    <t xml:space="preserve">Evoluția asigurărilor de sănătate </t>
  </si>
  <si>
    <t xml:space="preserve">Evoluția principalilor indicatori ai pieței asigurărilor de garanții </t>
  </si>
  <si>
    <t>Volumul de prime brute subscrise pe clase asigurare de societățile autorizate de ASF și de sucursale (sume cumulate) în  T1 2023</t>
  </si>
  <si>
    <t>Clasamentul primelor 10 companii de brokeraj în funcție de cota de piață</t>
  </si>
  <si>
    <t>Clasa A10 Asigurări de răspundere civilă pentru vehicule (RCA + CMR)</t>
  </si>
  <si>
    <t>Clasa A3 Asigurări de mijloace de transport terestru (CASCO)</t>
  </si>
  <si>
    <t>Clasa A8 Asigurări de incendiu și alte calamități naturale</t>
  </si>
  <si>
    <t>Clasa A2 Asigurări de sănătate</t>
  </si>
  <si>
    <t>Clasa A15 Asigurări de garanții</t>
  </si>
  <si>
    <t>Clasa A9 Asigurări pentru alte daune sau pierderi legate de alte bunuri decât cele menționate la clasele 3-7</t>
  </si>
  <si>
    <t>Clasa A13 Asigurări de răspundere civilă generală, exclusiv cea menționată la clasele 10-12</t>
  </si>
  <si>
    <t>Clasamentul primelor 10 companii de brokeraj în funcție de clasele de asigurări generale distribuite</t>
  </si>
  <si>
    <t>Volumul primelor de asigurare distribuite pentru cele mai semnificative clase de asigurări de viață</t>
  </si>
  <si>
    <t xml:space="preserve">Situația primelor 10 companii de brokeraj care au distribuit asigurări de viață </t>
  </si>
  <si>
    <t>Clasa C1 Asigurări de viață, anuități și asigurări de viață suplimentare</t>
  </si>
  <si>
    <t>Clasa C3 Asigurări de viață și anuități, care sunt legate de fonduri de investiții (unit-linked)</t>
  </si>
  <si>
    <t>Clasamentul primelor 10 companii de brokeraj în funcție de veniturile obținute din distribuția asigurărilor generale</t>
  </si>
  <si>
    <t>Clasamentul primelor 10 companii de brokeraj, în funcție de veniturile obținute din distribuția asigurărilor generale pentru clasa A10</t>
  </si>
  <si>
    <t>Clasamentul primelor 10 companii de brokeraj, în funcție de veniturile obținute din distribuția asigurărilor generale din clasa A3</t>
  </si>
  <si>
    <t>Primele 10 companii de brokeraj, în funcție de veniturile obținute din distribuția asigurărilor de viață</t>
  </si>
  <si>
    <t>Primele 10 companii de brokeraj, în funcție de veniturile obținute din distribuția asigurărilor de viață din clasa C1</t>
  </si>
  <si>
    <t>Primele 10 companii de brokeraj, în funcție de veniturile obținute din distribuția asigurărilor de viață din clasa C3</t>
  </si>
  <si>
    <t>Datorii din activitatea de distribuție în asigurări</t>
  </si>
  <si>
    <t>Creanțe din activitatea de distribuție în asigurări</t>
  </si>
  <si>
    <t>Total prime de asigurare distribuite FOS/FOE</t>
  </si>
  <si>
    <t>Rezultatul financiar net, la nivelul întregii piețe, în perioada 2021 – 2023</t>
  </si>
  <si>
    <t>Rezultatul tehnic la nivelul pieței de asigurări generale în perioada 2021 – 2023</t>
  </si>
  <si>
    <t>Rezultatul tehnic la nivelul pieței de asigurări de viață în perioada 2021 –2023</t>
  </si>
  <si>
    <t>Evoluția veniturilor în perioada T1 2021 – T1 2024</t>
  </si>
  <si>
    <t>Altele</t>
  </si>
  <si>
    <t>Clasa A18</t>
  </si>
  <si>
    <t>Clasa A17</t>
  </si>
  <si>
    <t>Clasa A16</t>
  </si>
  <si>
    <t>Clasa A15</t>
  </si>
  <si>
    <t>Clasa A14</t>
  </si>
  <si>
    <t>Clasa A13</t>
  </si>
  <si>
    <t>Clasa A12</t>
  </si>
  <si>
    <t>Clasa A11</t>
  </si>
  <si>
    <t>Clasa A10</t>
  </si>
  <si>
    <t>Clasa A9</t>
  </si>
  <si>
    <t>Clasa A8</t>
  </si>
  <si>
    <t>Clasa A7</t>
  </si>
  <si>
    <t>Clasa A6</t>
  </si>
  <si>
    <t>Clasa A5</t>
  </si>
  <si>
    <t>Clasa A4</t>
  </si>
  <si>
    <t>Clasa A3</t>
  </si>
  <si>
    <t xml:space="preserve"> Clasa A2</t>
  </si>
  <si>
    <t>Clasa A1</t>
  </si>
  <si>
    <t>Q1 2023</t>
  </si>
  <si>
    <t>Q1 2024</t>
  </si>
  <si>
    <t>C2+C4</t>
  </si>
  <si>
    <t>altele</t>
  </si>
  <si>
    <t>q1 2023</t>
  </si>
  <si>
    <t>q1 2024</t>
  </si>
  <si>
    <t>Clasa A2</t>
  </si>
  <si>
    <t>Companii de brokeraj</t>
  </si>
  <si>
    <t>Comercializare electronică</t>
  </si>
  <si>
    <t>Angajați proprii</t>
  </si>
  <si>
    <t>Agenți (PF și PJ)</t>
  </si>
  <si>
    <t>Bănci</t>
  </si>
  <si>
    <t>PBS</t>
  </si>
  <si>
    <t>Prime brute subscrise AV</t>
  </si>
  <si>
    <t>Tip intermediar</t>
  </si>
  <si>
    <t>Intermediari exceptați</t>
  </si>
  <si>
    <t>Prime brute subscrise AG</t>
  </si>
  <si>
    <t>Companie de brokeraj</t>
  </si>
  <si>
    <t>PBS AV</t>
  </si>
  <si>
    <t>PBS AG</t>
  </si>
  <si>
    <t>Dinamica repartizării primelor brute subscrise pe segmente de asigurare în perioada T1 2021 – T1 2024</t>
  </si>
  <si>
    <t>Dinamica repartizării primelor brute subscrise de către sucursale pe segmente de asigurare în perioada T1 2023 – T1 2024</t>
  </si>
  <si>
    <t>Repartizarea PBS de către sucursale pe clase de asigurare în trimestrul I 2024</t>
  </si>
  <si>
    <t>Evoluția volumului de indemnizații brute plătite, inclusiv maturități și răscumpărări, de către sucursale pentru asigurări generale și de viață (lei)</t>
  </si>
  <si>
    <t>Repartizarea IBP de către sucursale pe clase de asigurare în trimestrul I 2024</t>
  </si>
  <si>
    <t>Evoluția gradului de distribuție de către companiile de brokeraj</t>
  </si>
  <si>
    <t>Structura primelor de asigurări generale, distribuite de companiile de brokeraj pentru societățile care activează pe FOS/FOE în trimestrul I 2024</t>
  </si>
  <si>
    <t>Structura rezervelor tehnice brute pentru categoria asigurărilor de viață la 31 martie 2024 (conform raportărilor statutare)</t>
  </si>
  <si>
    <t>Structura rezervelor tehnice brute pentru categoria asigurărilor generale la 31 martie 2024 (conform raportărilor statutare)</t>
  </si>
  <si>
    <t>Structura rezervelor tehnice brute pentru categoria asigurărilor generale la 31 decembrie 2023 (conform raportărilor statutare)</t>
  </si>
  <si>
    <t>Structura rezervelor tehnice brute pentru categoria asigurărilor de viață la 31 decembrie 2023 (conform raportărilor statutare)</t>
  </si>
  <si>
    <t>Evoluția rezervelor tehnice brute și a rezervelor tehnice nete de reasigurare în perioada T1 2021 – T1 2024 pentru asigurări generale (conform raportărilor statutare)</t>
  </si>
  <si>
    <t>Evoluția rezervelor tehnice brute și a rezervelor tehnice nete de reasigurare în perioada T1 2021 – T1 2024 pentru asigurări de viață (conform raportărilor statutare)</t>
  </si>
  <si>
    <t>Evoluția PBS și a primelor nete de reasigurare în perioada T1 2021 – T1 2024 pentru asigurări generale**</t>
  </si>
  <si>
    <t>Evoluția IBP și a IBP nete de reasigurare în perioada T1 2021 – T1 2024 pentru asigurări generale**</t>
  </si>
  <si>
    <t>**Notă: sunt incluse doar societățile autorizate și reglementate de ASF</t>
  </si>
  <si>
    <r>
      <t>**</t>
    </r>
    <r>
      <rPr>
        <i/>
        <sz val="8"/>
        <color rgb="FF333333"/>
        <rFont val="Calibri"/>
        <family val="2"/>
        <scheme val="minor"/>
      </rPr>
      <t>Notă: sunt incluse doar societățile autorizate și reglementate de ASF, inclusiv Euroins România în trimestrul I 2023, înainte de retragerea autorizației de funcționare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</si>
</sst>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_(* \(#,##0.00\);_(* &quot;-&quot;??_);_(@_)"/>
    <numFmt numFmtId="164" formatCode="0.0%"/>
    <numFmt numFmtId="165" formatCode="_(* #,##0_);_(* \(#,##0\);_(* &quot;-&quot;??_);_(@_)"/>
    <numFmt numFmtId="166" formatCode="0.0"/>
    <numFmt numFmtId="167" formatCode="0.000%"/>
    <numFmt numFmtId="168" formatCode="[$-10418]#,##0"/>
    <numFmt numFmtId="169" formatCode="0.00000%"/>
    <numFmt numFmtId="170" formatCode="[$-10418]#,##0;\-#,##0"/>
    <numFmt numFmtId="171" formatCode="_-* #,##0.00_-;\-* #,##0.00_-;_-* &quot;-&quot;??_-;_-@_-"/>
    <numFmt numFmtId="172" formatCode="_-* #,##0_-;\-* #,##0_-;_-* &quot;-&quot;??_-;_-@_-"/>
  </numFmts>
  <fonts count="20" x14ac:knownFonts="1">
    <font>
      <sz val="11"/>
      <color theme="1"/>
      <name val="Calibri"/>
      <family val="2"/>
      <scheme val="minor"/>
    </font>
    <font>
      <b/>
      <sz val="11"/>
      <color theme="1"/>
      <name val="Calibri"/>
      <family val="2"/>
      <scheme val="minor"/>
    </font>
    <font>
      <i/>
      <sz val="9"/>
      <color rgb="FF333333"/>
      <name val="Calibri"/>
      <family val="2"/>
      <scheme val="minor"/>
    </font>
    <font>
      <i/>
      <sz val="11"/>
      <color theme="1"/>
      <name val="Calibri"/>
      <family val="2"/>
      <scheme val="minor"/>
    </font>
    <font>
      <i/>
      <sz val="8"/>
      <color rgb="FF333333"/>
      <name val="Calibri"/>
      <family val="2"/>
      <scheme val="minor"/>
    </font>
    <font>
      <sz val="11"/>
      <color rgb="FF333333"/>
      <name val="Calibri"/>
      <family val="2"/>
      <scheme val="minor"/>
    </font>
    <font>
      <sz val="8"/>
      <color rgb="FF333333"/>
      <name val="Calibri"/>
      <family val="2"/>
      <scheme val="minor"/>
    </font>
    <font>
      <i/>
      <sz val="9"/>
      <color theme="1"/>
      <name val="Calibri"/>
      <family val="2"/>
      <scheme val="minor"/>
    </font>
    <font>
      <i/>
      <sz val="7"/>
      <color rgb="FF333333"/>
      <name val="Calibri"/>
      <family val="2"/>
      <scheme val="minor"/>
    </font>
    <font>
      <sz val="8"/>
      <color rgb="FF000000"/>
      <name val="Calibri"/>
      <family val="2"/>
      <scheme val="minor"/>
    </font>
    <font>
      <sz val="11"/>
      <color theme="1"/>
      <name val="Calibri"/>
      <family val="2"/>
      <scheme val="minor"/>
    </font>
    <font>
      <b/>
      <sz val="11"/>
      <color rgb="FF000000"/>
      <name val="Calibri"/>
      <family val="2"/>
      <scheme val="minor"/>
    </font>
    <font>
      <i/>
      <sz val="9"/>
      <color rgb="FF333333"/>
      <name val="Calibri"/>
      <family val="2"/>
    </font>
    <font>
      <i/>
      <sz val="11"/>
      <color rgb="FF333333"/>
      <name val="Calibri"/>
      <family val="2"/>
      <scheme val="minor"/>
    </font>
    <font>
      <i/>
      <sz val="11"/>
      <color rgb="FF333333"/>
      <name val="Calibri"/>
      <family val="2"/>
    </font>
    <font>
      <sz val="11"/>
      <color rgb="FFFF0000"/>
      <name val="Calibri"/>
      <family val="2"/>
      <scheme val="minor"/>
    </font>
    <font>
      <sz val="10"/>
      <name val="Arial"/>
    </font>
    <font>
      <b/>
      <sz val="8"/>
      <color indexed="8"/>
      <name val="Arial"/>
      <family val="2"/>
    </font>
    <font>
      <b/>
      <sz val="10"/>
      <color indexed="8"/>
      <name val="Arial"/>
      <family val="2"/>
    </font>
    <font>
      <sz val="10"/>
      <name val="Arial"/>
      <family val="2"/>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right/>
      <top/>
      <bottom style="thin">
        <color indexed="64"/>
      </bottom>
      <diagonal/>
    </border>
    <border>
      <left style="thin">
        <color rgb="FF999999"/>
      </left>
      <right/>
      <top/>
      <bottom/>
      <diagonal/>
    </border>
    <border>
      <left/>
      <right style="thin">
        <color rgb="FF999999"/>
      </right>
      <top/>
      <bottom/>
      <diagonal/>
    </border>
    <border>
      <left style="thin">
        <color rgb="FF999999"/>
      </left>
      <right/>
      <top style="thin">
        <color rgb="FF999999"/>
      </top>
      <bottom/>
      <diagonal/>
    </border>
    <border>
      <left/>
      <right style="thin">
        <color rgb="FF999999"/>
      </right>
      <top style="thin">
        <color rgb="FF999999"/>
      </top>
      <bottom/>
      <diagonal/>
    </border>
  </borders>
  <cellStyleXfs count="6">
    <xf numFmtId="0" fontId="0" fillId="0" borderId="0"/>
    <xf numFmtId="43" fontId="10" fillId="0" borderId="0" applyFont="0" applyFill="0" applyBorder="0" applyAlignment="0" applyProtection="0"/>
    <xf numFmtId="9" fontId="10" fillId="0" borderId="0" applyFont="0" applyFill="0" applyBorder="0" applyAlignment="0" applyProtection="0"/>
    <xf numFmtId="0" fontId="16" fillId="0" borderId="0"/>
    <xf numFmtId="171" fontId="16" fillId="0" borderId="0" applyFont="0" applyFill="0" applyBorder="0" applyAlignment="0" applyProtection="0"/>
    <xf numFmtId="9" fontId="16" fillId="0" borderId="0" applyFont="0" applyFill="0" applyBorder="0" applyAlignment="0" applyProtection="0"/>
  </cellStyleXfs>
  <cellXfs count="145">
    <xf numFmtId="0" fontId="0" fillId="0" borderId="0" xfId="0"/>
    <xf numFmtId="0" fontId="2" fillId="0" borderId="0" xfId="0" applyFont="1" applyAlignment="1">
      <alignment vertical="center"/>
    </xf>
    <xf numFmtId="0" fontId="0" fillId="0" borderId="0" xfId="0" applyAlignment="1">
      <alignment horizontal="right"/>
    </xf>
    <xf numFmtId="3" fontId="0" fillId="0" borderId="0" xfId="0" applyNumberFormat="1" applyAlignment="1">
      <alignment horizontal="right"/>
    </xf>
    <xf numFmtId="0" fontId="0" fillId="0" borderId="0" xfId="0" applyAlignment="1">
      <alignment horizontal="center"/>
    </xf>
    <xf numFmtId="0" fontId="1" fillId="0" borderId="0" xfId="0" applyFont="1" applyAlignment="1">
      <alignment horizontal="right"/>
    </xf>
    <xf numFmtId="0" fontId="1" fillId="0" borderId="0" xfId="0" applyFont="1"/>
    <xf numFmtId="0" fontId="1" fillId="0" borderId="0" xfId="0" applyFont="1" applyAlignment="1">
      <alignment horizontal="center"/>
    </xf>
    <xf numFmtId="3" fontId="1" fillId="0" borderId="0" xfId="0" applyNumberFormat="1" applyFont="1" applyAlignment="1">
      <alignment horizontal="right"/>
    </xf>
    <xf numFmtId="0" fontId="0" fillId="0" borderId="0" xfId="0" applyAlignment="1">
      <alignment horizontal="left"/>
    </xf>
    <xf numFmtId="0" fontId="1" fillId="0" borderId="0" xfId="0" applyFont="1" applyAlignment="1">
      <alignment horizontal="center" vertical="center"/>
    </xf>
    <xf numFmtId="10" fontId="0" fillId="0" borderId="0" xfId="0" applyNumberFormat="1" applyAlignment="1">
      <alignment horizontal="right"/>
    </xf>
    <xf numFmtId="10" fontId="1" fillId="0" borderId="0" xfId="0" applyNumberFormat="1" applyFont="1" applyAlignment="1">
      <alignment horizontal="right"/>
    </xf>
    <xf numFmtId="3" fontId="0" fillId="0" borderId="0" xfId="0" applyNumberFormat="1" applyAlignment="1">
      <alignment horizontal="right" vertical="center"/>
    </xf>
    <xf numFmtId="10" fontId="0" fillId="0" borderId="0" xfId="0" applyNumberFormat="1" applyAlignment="1">
      <alignment horizontal="right" vertical="center"/>
    </xf>
    <xf numFmtId="3" fontId="1" fillId="0" borderId="0" xfId="0" applyNumberFormat="1" applyFont="1" applyAlignment="1">
      <alignment horizontal="right" vertical="center"/>
    </xf>
    <xf numFmtId="10" fontId="1" fillId="0" borderId="0" xfId="0" applyNumberFormat="1" applyFont="1" applyAlignment="1">
      <alignment horizontal="right" vertical="center"/>
    </xf>
    <xf numFmtId="3" fontId="0" fillId="0" borderId="0" xfId="0" applyNumberFormat="1" applyFont="1" applyAlignment="1">
      <alignment horizontal="right" vertical="center"/>
    </xf>
    <xf numFmtId="3" fontId="0" fillId="0" borderId="0" xfId="0" applyNumberFormat="1" applyAlignment="1">
      <alignment horizontal="center" vertical="center"/>
    </xf>
    <xf numFmtId="10" fontId="0" fillId="0" borderId="0" xfId="0" applyNumberFormat="1" applyAlignment="1">
      <alignment horizontal="center" vertical="center"/>
    </xf>
    <xf numFmtId="3" fontId="1" fillId="0" borderId="0" xfId="0" applyNumberFormat="1" applyFont="1" applyAlignment="1">
      <alignment horizontal="center" vertical="center"/>
    </xf>
    <xf numFmtId="10" fontId="1" fillId="0" borderId="0" xfId="0" applyNumberFormat="1" applyFont="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0" fontId="0" fillId="0" borderId="0" xfId="0" applyAlignment="1">
      <alignment horizontal="center"/>
    </xf>
    <xf numFmtId="3" fontId="0" fillId="0" borderId="0" xfId="0" applyNumberFormat="1" applyAlignment="1">
      <alignment horizontal="center"/>
    </xf>
    <xf numFmtId="3" fontId="1" fillId="0" borderId="0" xfId="0" applyNumberFormat="1" applyFont="1" applyAlignment="1">
      <alignment horizontal="center"/>
    </xf>
    <xf numFmtId="0" fontId="0" fillId="0" borderId="0" xfId="0" applyAlignment="1">
      <alignment horizontal="right" vertical="center"/>
    </xf>
    <xf numFmtId="0" fontId="1" fillId="0" borderId="0" xfId="0" applyFont="1" applyAlignment="1">
      <alignment horizontal="right" vertical="center"/>
    </xf>
    <xf numFmtId="164" fontId="0" fillId="0" borderId="0" xfId="0" applyNumberFormat="1" applyAlignment="1">
      <alignment horizontal="right"/>
    </xf>
    <xf numFmtId="164" fontId="0" fillId="0" borderId="0" xfId="0" applyNumberFormat="1" applyAlignment="1">
      <alignment horizontal="right" vertical="center"/>
    </xf>
    <xf numFmtId="0" fontId="4" fillId="0" borderId="0" xfId="0" applyFont="1" applyAlignment="1">
      <alignment vertical="center"/>
    </xf>
    <xf numFmtId="0" fontId="1" fillId="0" borderId="0" xfId="0" applyFont="1" applyAlignment="1">
      <alignment horizontal="center" vertical="center"/>
    </xf>
    <xf numFmtId="164" fontId="1" fillId="0" borderId="0" xfId="0" applyNumberFormat="1" applyFont="1" applyAlignment="1">
      <alignment horizontal="right" vertical="center"/>
    </xf>
    <xf numFmtId="164" fontId="0" fillId="0" borderId="0" xfId="0" applyNumberFormat="1" applyAlignment="1">
      <alignment horizontal="center" vertical="center"/>
    </xf>
    <xf numFmtId="164" fontId="0" fillId="0" borderId="0" xfId="0" applyNumberFormat="1" applyAlignment="1">
      <alignment horizontal="center"/>
    </xf>
    <xf numFmtId="0" fontId="1" fillId="0" borderId="0" xfId="0" applyFont="1" applyAlignment="1">
      <alignment vertical="center"/>
    </xf>
    <xf numFmtId="0" fontId="2" fillId="0" borderId="0" xfId="0" applyFont="1" applyAlignment="1">
      <alignment horizontal="left" vertical="center"/>
    </xf>
    <xf numFmtId="9" fontId="0" fillId="0" borderId="0" xfId="0" applyNumberFormat="1" applyAlignment="1">
      <alignment horizontal="center" vertical="center"/>
    </xf>
    <xf numFmtId="0" fontId="7" fillId="0" borderId="0" xfId="0" applyFont="1"/>
    <xf numFmtId="9" fontId="0" fillId="0" borderId="0" xfId="0" applyNumberFormat="1" applyAlignment="1">
      <alignment horizontal="right" vertical="center"/>
    </xf>
    <xf numFmtId="0" fontId="4" fillId="0" borderId="0" xfId="0" applyFont="1" applyAlignment="1">
      <alignment horizontal="justify" vertical="center"/>
    </xf>
    <xf numFmtId="9" fontId="1" fillId="0" borderId="0" xfId="0" applyNumberFormat="1" applyFont="1" applyAlignment="1">
      <alignment horizontal="center" vertical="center"/>
    </xf>
    <xf numFmtId="0" fontId="0" fillId="0" borderId="0" xfId="0" applyFont="1"/>
    <xf numFmtId="9" fontId="1" fillId="0" borderId="0" xfId="0" applyNumberFormat="1" applyFont="1" applyAlignment="1">
      <alignment horizontal="right" vertical="center"/>
    </xf>
    <xf numFmtId="0" fontId="9" fillId="0" borderId="0" xfId="0" applyFont="1" applyAlignment="1">
      <alignment vertical="center"/>
    </xf>
    <xf numFmtId="0" fontId="4" fillId="0" borderId="0" xfId="0" applyFont="1" applyAlignment="1">
      <alignment horizontal="left" vertical="center" indent="5"/>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0" fontId="2" fillId="0" borderId="0" xfId="0" applyFont="1" applyAlignment="1">
      <alignment horizontal="left" vertical="center"/>
    </xf>
    <xf numFmtId="165" fontId="0" fillId="0" borderId="0" xfId="0" applyNumberFormat="1"/>
    <xf numFmtId="0" fontId="0" fillId="0" borderId="0" xfId="0" applyBorder="1"/>
    <xf numFmtId="0" fontId="11" fillId="0" borderId="0" xfId="0" applyFont="1" applyBorder="1" applyAlignment="1">
      <alignment vertical="center" wrapText="1"/>
    </xf>
    <xf numFmtId="0" fontId="1" fillId="0" borderId="0" xfId="0" applyFont="1" applyBorder="1" applyAlignment="1">
      <alignment horizontal="center" vertical="center" wrapText="1"/>
    </xf>
    <xf numFmtId="0" fontId="0" fillId="0" borderId="0" xfId="0" applyFont="1" applyBorder="1" applyAlignment="1">
      <alignment horizontal="center" vertical="center" wrapText="1"/>
    </xf>
    <xf numFmtId="165" fontId="10" fillId="0" borderId="0" xfId="1" applyNumberFormat="1" applyFont="1" applyBorder="1" applyAlignment="1">
      <alignment horizontal="right" vertical="center" wrapText="1"/>
    </xf>
    <xf numFmtId="165" fontId="0" fillId="0" borderId="0" xfId="0" applyNumberFormat="1" applyBorder="1"/>
    <xf numFmtId="0" fontId="0" fillId="0" borderId="0" xfId="0" applyFont="1" applyBorder="1" applyAlignment="1">
      <alignment horizontal="center" vertical="center"/>
    </xf>
    <xf numFmtId="165" fontId="0" fillId="0" borderId="0" xfId="1" applyNumberFormat="1" applyFont="1" applyBorder="1" applyAlignment="1">
      <alignment horizontal="right" vertical="center" wrapText="1"/>
    </xf>
    <xf numFmtId="0" fontId="1" fillId="0" borderId="0" xfId="0" applyFont="1" applyBorder="1" applyAlignment="1">
      <alignment horizontal="center" vertical="center"/>
    </xf>
    <xf numFmtId="0" fontId="1" fillId="0" borderId="0" xfId="0" applyFont="1" applyBorder="1" applyAlignment="1">
      <alignment vertical="center" wrapText="1"/>
    </xf>
    <xf numFmtId="0" fontId="11" fillId="0" borderId="0" xfId="0" applyFont="1" applyBorder="1" applyAlignment="1">
      <alignment vertical="center"/>
    </xf>
    <xf numFmtId="0" fontId="11" fillId="0" borderId="0" xfId="0" applyFont="1" applyBorder="1" applyAlignment="1">
      <alignment horizontal="center" vertical="center" wrapText="1"/>
    </xf>
    <xf numFmtId="165" fontId="0" fillId="0" borderId="0" xfId="1" applyNumberFormat="1" applyFont="1"/>
    <xf numFmtId="0" fontId="12" fillId="0" borderId="0" xfId="0" applyFont="1" applyAlignment="1">
      <alignment horizontal="left" vertical="center"/>
    </xf>
    <xf numFmtId="0" fontId="1" fillId="0" borderId="0" xfId="0" applyFont="1" applyAlignment="1">
      <alignment horizontal="left" vertical="center"/>
    </xf>
    <xf numFmtId="3" fontId="0" fillId="0" borderId="0" xfId="0" applyNumberFormat="1" applyAlignment="1">
      <alignment vertical="center"/>
    </xf>
    <xf numFmtId="9" fontId="0" fillId="0" borderId="0" xfId="0" applyNumberFormat="1" applyAlignment="1">
      <alignment vertical="center"/>
    </xf>
    <xf numFmtId="0" fontId="1" fillId="0" borderId="0" xfId="0" applyFont="1" applyAlignment="1"/>
    <xf numFmtId="0" fontId="13" fillId="0" borderId="0" xfId="0" applyFont="1" applyAlignment="1">
      <alignment vertical="center"/>
    </xf>
    <xf numFmtId="0" fontId="13" fillId="0" borderId="0" xfId="0" applyFont="1" applyAlignment="1">
      <alignment horizontal="left" vertical="center"/>
    </xf>
    <xf numFmtId="164" fontId="1" fillId="0" borderId="0" xfId="0" applyNumberFormat="1" applyFont="1" applyAlignment="1">
      <alignment horizontal="center"/>
    </xf>
    <xf numFmtId="0" fontId="1" fillId="0" borderId="0" xfId="0" applyFont="1" applyAlignment="1">
      <alignment horizontal="center" wrapText="1"/>
    </xf>
    <xf numFmtId="0" fontId="13" fillId="0" borderId="0" xfId="0" applyFont="1" applyAlignment="1">
      <alignment horizontal="left" vertical="center"/>
    </xf>
    <xf numFmtId="0" fontId="13" fillId="0" borderId="0" xfId="0" applyFont="1" applyAlignment="1">
      <alignment vertical="center"/>
    </xf>
    <xf numFmtId="9" fontId="0" fillId="0" borderId="0" xfId="2" applyNumberFormat="1" applyFont="1"/>
    <xf numFmtId="166" fontId="0" fillId="0" borderId="0" xfId="0" applyNumberFormat="1"/>
    <xf numFmtId="9" fontId="0" fillId="0" borderId="0" xfId="2" applyFont="1"/>
    <xf numFmtId="0" fontId="13" fillId="0" borderId="0" xfId="0" applyFont="1" applyAlignment="1">
      <alignment vertical="center"/>
    </xf>
    <xf numFmtId="10" fontId="0" fillId="0" borderId="0" xfId="0" applyNumberFormat="1"/>
    <xf numFmtId="10" fontId="0" fillId="0" borderId="0" xfId="2" applyNumberFormat="1" applyFont="1"/>
    <xf numFmtId="0" fontId="17" fillId="0" borderId="1" xfId="3" applyFont="1" applyBorder="1" applyAlignment="1" applyProtection="1">
      <alignment horizontal="center" vertical="center" wrapText="1" readingOrder="1"/>
      <protection locked="0"/>
    </xf>
    <xf numFmtId="0" fontId="17" fillId="0" borderId="2" xfId="3" applyFont="1" applyBorder="1" applyAlignment="1" applyProtection="1">
      <alignment horizontal="center" vertical="center" wrapText="1" readingOrder="1"/>
      <protection locked="0"/>
    </xf>
    <xf numFmtId="0" fontId="17" fillId="0" borderId="0" xfId="3" applyFont="1" applyBorder="1" applyAlignment="1" applyProtection="1">
      <alignment horizontal="center" vertical="center" wrapText="1" readingOrder="1"/>
      <protection locked="0"/>
    </xf>
    <xf numFmtId="0" fontId="0" fillId="0" borderId="1" xfId="0" applyBorder="1"/>
    <xf numFmtId="3" fontId="0" fillId="0" borderId="0" xfId="0" applyNumberFormat="1"/>
    <xf numFmtId="3" fontId="15" fillId="0" borderId="0" xfId="0" applyNumberFormat="1" applyFont="1"/>
    <xf numFmtId="1" fontId="0" fillId="0" borderId="0" xfId="0" applyNumberFormat="1"/>
    <xf numFmtId="167" fontId="0" fillId="0" borderId="0" xfId="2" applyNumberFormat="1" applyFont="1"/>
    <xf numFmtId="168" fontId="0" fillId="0" borderId="0" xfId="0" applyNumberFormat="1"/>
    <xf numFmtId="0" fontId="17" fillId="0" borderId="3" xfId="0" applyFont="1" applyBorder="1" applyAlignment="1" applyProtection="1">
      <alignment horizontal="right" vertical="center" wrapText="1" readingOrder="1"/>
      <protection locked="0"/>
    </xf>
    <xf numFmtId="168" fontId="17" fillId="0" borderId="3" xfId="0" applyNumberFormat="1" applyFont="1" applyBorder="1" applyAlignment="1" applyProtection="1">
      <alignment horizontal="right" vertical="center" wrapText="1" readingOrder="1"/>
      <protection locked="0"/>
    </xf>
    <xf numFmtId="168" fontId="17" fillId="0" borderId="1" xfId="0" applyNumberFormat="1" applyFont="1" applyBorder="1" applyAlignment="1" applyProtection="1">
      <alignment horizontal="right" vertical="center" wrapText="1" readingOrder="1"/>
      <protection locked="0"/>
    </xf>
    <xf numFmtId="0" fontId="17" fillId="0" borderId="1" xfId="0" applyFont="1" applyBorder="1" applyAlignment="1" applyProtection="1">
      <alignment horizontal="center" vertical="center" wrapText="1" readingOrder="1"/>
      <protection locked="0"/>
    </xf>
    <xf numFmtId="169" fontId="0" fillId="0" borderId="0" xfId="2" applyNumberFormat="1" applyFont="1"/>
    <xf numFmtId="0" fontId="17" fillId="0" borderId="4" xfId="3" applyFont="1" applyFill="1" applyBorder="1" applyAlignment="1" applyProtection="1">
      <alignment horizontal="center" vertical="center" wrapText="1" readingOrder="1"/>
      <protection locked="0"/>
    </xf>
    <xf numFmtId="165" fontId="0" fillId="0" borderId="5" xfId="1" applyNumberFormat="1" applyFont="1" applyBorder="1"/>
    <xf numFmtId="168" fontId="17" fillId="2" borderId="1" xfId="0" applyNumberFormat="1" applyFont="1" applyFill="1" applyBorder="1" applyAlignment="1" applyProtection="1">
      <alignment horizontal="right" vertical="center" wrapText="1" readingOrder="1"/>
      <protection locked="0"/>
    </xf>
    <xf numFmtId="10" fontId="1" fillId="2" borderId="0" xfId="2" applyNumberFormat="1" applyFont="1" applyFill="1"/>
    <xf numFmtId="10" fontId="0" fillId="2" borderId="0" xfId="2" applyNumberFormat="1" applyFont="1" applyFill="1"/>
    <xf numFmtId="165" fontId="0" fillId="2" borderId="0" xfId="1" applyNumberFormat="1" applyFont="1" applyFill="1"/>
    <xf numFmtId="0" fontId="0" fillId="2" borderId="0" xfId="0" applyFill="1"/>
    <xf numFmtId="170" fontId="0" fillId="0" borderId="0" xfId="0" applyNumberFormat="1"/>
    <xf numFmtId="170" fontId="18" fillId="0" borderId="1" xfId="0" applyNumberFormat="1" applyFont="1" applyBorder="1" applyAlignment="1" applyProtection="1">
      <alignment horizontal="right" vertical="center" wrapText="1" readingOrder="1"/>
      <protection locked="0"/>
    </xf>
    <xf numFmtId="0" fontId="18" fillId="0" borderId="1" xfId="0" applyFont="1" applyBorder="1" applyAlignment="1" applyProtection="1">
      <alignment horizontal="center" vertical="center" wrapText="1" readingOrder="1"/>
      <protection locked="0"/>
    </xf>
    <xf numFmtId="0" fontId="18" fillId="0" borderId="4" xfId="0" applyFont="1" applyFill="1" applyBorder="1" applyAlignment="1" applyProtection="1">
      <alignment horizontal="center" vertical="center" wrapText="1" readingOrder="1"/>
      <protection locked="0"/>
    </xf>
    <xf numFmtId="0" fontId="16" fillId="0" borderId="0" xfId="3"/>
    <xf numFmtId="172" fontId="0" fillId="0" borderId="0" xfId="4" applyNumberFormat="1" applyFont="1"/>
    <xf numFmtId="165" fontId="16" fillId="0" borderId="0" xfId="3" applyNumberFormat="1"/>
    <xf numFmtId="165" fontId="0" fillId="0" borderId="0" xfId="4" applyNumberFormat="1" applyFont="1"/>
    <xf numFmtId="10" fontId="0" fillId="0" borderId="0" xfId="5" applyNumberFormat="1" applyFont="1"/>
    <xf numFmtId="172" fontId="16" fillId="0" borderId="0" xfId="3" applyNumberFormat="1"/>
    <xf numFmtId="165" fontId="16" fillId="0" borderId="6" xfId="3" applyNumberFormat="1" applyBorder="1"/>
    <xf numFmtId="10" fontId="16" fillId="0" borderId="7" xfId="3" applyNumberFormat="1" applyBorder="1"/>
    <xf numFmtId="0" fontId="16" fillId="0" borderId="6" xfId="3" applyBorder="1"/>
    <xf numFmtId="0" fontId="19" fillId="0" borderId="6" xfId="3" applyFont="1" applyBorder="1"/>
    <xf numFmtId="172" fontId="0" fillId="0" borderId="7" xfId="4" applyNumberFormat="1" applyFont="1" applyBorder="1"/>
    <xf numFmtId="165" fontId="16" fillId="0" borderId="8" xfId="3" applyNumberFormat="1" applyBorder="1"/>
    <xf numFmtId="10" fontId="16" fillId="0" borderId="9" xfId="3" applyNumberFormat="1" applyBorder="1"/>
    <xf numFmtId="0" fontId="19" fillId="0" borderId="8" xfId="3" applyFont="1" applyBorder="1"/>
    <xf numFmtId="0" fontId="19" fillId="0" borderId="9" xfId="3" applyFont="1" applyBorder="1"/>
    <xf numFmtId="0" fontId="16" fillId="0" borderId="8" xfId="3" applyBorder="1"/>
    <xf numFmtId="0" fontId="3" fillId="0" borderId="0" xfId="0" applyFont="1" applyAlignment="1">
      <alignment vertical="center"/>
    </xf>
    <xf numFmtId="0" fontId="1" fillId="0" borderId="0" xfId="0" applyFont="1" applyAlignment="1">
      <alignment horizontal="center"/>
    </xf>
    <xf numFmtId="0" fontId="3" fillId="0" borderId="0" xfId="0" applyFont="1" applyAlignment="1">
      <alignment horizontal="left" vertical="center"/>
    </xf>
    <xf numFmtId="0" fontId="1" fillId="0" borderId="0" xfId="0" applyFont="1" applyAlignment="1">
      <alignment horizont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3" fillId="0" borderId="0" xfId="0" applyFont="1" applyAlignment="1">
      <alignment horizontal="left" vertical="center"/>
    </xf>
    <xf numFmtId="0" fontId="2"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4" fillId="0" borderId="0" xfId="0" applyFont="1" applyAlignment="1">
      <alignment horizontal="left"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1" fillId="0" borderId="0" xfId="0" applyFont="1" applyBorder="1" applyAlignment="1">
      <alignment horizontal="center" vertical="center" wrapText="1"/>
    </xf>
    <xf numFmtId="0" fontId="11" fillId="0" borderId="0" xfId="0" applyFont="1" applyBorder="1" applyAlignment="1">
      <alignment horizontal="center" vertical="center"/>
    </xf>
    <xf numFmtId="0" fontId="9" fillId="0" borderId="0" xfId="0" applyFont="1" applyAlignment="1">
      <alignment horizontal="left" vertical="center"/>
    </xf>
    <xf numFmtId="0" fontId="14" fillId="0" borderId="0" xfId="0" applyFont="1" applyAlignment="1">
      <alignment horizontal="left" vertical="center"/>
    </xf>
    <xf numFmtId="0" fontId="13" fillId="0" borderId="0" xfId="0" applyFont="1" applyAlignment="1">
      <alignment vertical="center"/>
    </xf>
    <xf numFmtId="0" fontId="2" fillId="0" borderId="0" xfId="0" applyFont="1" applyAlignment="1">
      <alignment horizontal="center" vertical="center"/>
    </xf>
    <xf numFmtId="0" fontId="6" fillId="0" borderId="0" xfId="0" applyFont="1" applyAlignment="1">
      <alignment vertical="center"/>
    </xf>
  </cellXfs>
  <cellStyles count="6">
    <cellStyle name="Comma" xfId="1" builtinId="3"/>
    <cellStyle name="Comma 2" xfId="4"/>
    <cellStyle name="Normal" xfId="0" builtinId="0"/>
    <cellStyle name="Normal 2" xfId="3"/>
    <cellStyle name="Percent" xfId="2" builtinId="5"/>
    <cellStyle name="Percent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7014974192055785E-2"/>
          <c:y val="0.13616352088312725"/>
          <c:w val="0.90372123403479787"/>
          <c:h val="0.86097278239446229"/>
        </c:manualLayout>
      </c:layout>
      <c:ofPieChart>
        <c:ofPieType val="bar"/>
        <c:varyColors val="1"/>
        <c:ser>
          <c:idx val="0"/>
          <c:order val="0"/>
          <c:spPr>
            <a:effectLst>
              <a:outerShdw blurRad="50800" dist="38100" dir="2700000" algn="tl" rotWithShape="0">
                <a:prstClr val="black">
                  <a:alpha val="40000"/>
                </a:prstClr>
              </a:outerShdw>
            </a:effectLst>
            <a:scene3d>
              <a:camera prst="orthographicFront"/>
              <a:lightRig rig="threePt" dir="t"/>
            </a:scene3d>
            <a:sp3d>
              <a:bevelT/>
            </a:sp3d>
          </c:spPr>
          <c:explosion val="13"/>
          <c:dPt>
            <c:idx val="0"/>
            <c:bubble3D val="0"/>
            <c:spPr>
              <a:solidFill>
                <a:schemeClr val="accent1"/>
              </a:solidFill>
              <a:ln w="19050">
                <a:solidFill>
                  <a:schemeClr val="lt1"/>
                </a:solidFill>
              </a:ln>
              <a:effectLst>
                <a:outerShdw blurRad="50800" dist="38100" dir="2700000" algn="tl" rotWithShape="0">
                  <a:prstClr val="black">
                    <a:alpha val="40000"/>
                  </a:prstClr>
                </a:outerShdw>
              </a:effectLst>
              <a:scene3d>
                <a:camera prst="orthographicFront"/>
                <a:lightRig rig="threePt" dir="t"/>
              </a:scene3d>
              <a:sp3d>
                <a:bevelT/>
              </a:sp3d>
            </c:spPr>
            <c:extLst>
              <c:ext xmlns:c16="http://schemas.microsoft.com/office/drawing/2014/chart" uri="{C3380CC4-5D6E-409C-BE32-E72D297353CC}">
                <c16:uniqueId val="{00000001-EAE5-49D6-919B-074B9C37953B}"/>
              </c:ext>
            </c:extLst>
          </c:dPt>
          <c:dPt>
            <c:idx val="1"/>
            <c:bubble3D val="0"/>
            <c:spPr>
              <a:solidFill>
                <a:schemeClr val="accent2"/>
              </a:solidFill>
              <a:ln w="19050">
                <a:solidFill>
                  <a:schemeClr val="lt1"/>
                </a:solidFill>
              </a:ln>
              <a:effectLst>
                <a:outerShdw blurRad="50800" dist="38100" dir="2700000" algn="tl" rotWithShape="0">
                  <a:prstClr val="black">
                    <a:alpha val="40000"/>
                  </a:prstClr>
                </a:outerShdw>
              </a:effectLst>
              <a:scene3d>
                <a:camera prst="orthographicFront"/>
                <a:lightRig rig="threePt" dir="t"/>
              </a:scene3d>
              <a:sp3d>
                <a:bevelT/>
              </a:sp3d>
            </c:spPr>
            <c:extLst>
              <c:ext xmlns:c16="http://schemas.microsoft.com/office/drawing/2014/chart" uri="{C3380CC4-5D6E-409C-BE32-E72D297353CC}">
                <c16:uniqueId val="{00000003-EAE5-49D6-919B-074B9C37953B}"/>
              </c:ext>
            </c:extLst>
          </c:dPt>
          <c:dPt>
            <c:idx val="2"/>
            <c:bubble3D val="0"/>
            <c:spPr>
              <a:solidFill>
                <a:schemeClr val="accent3"/>
              </a:solidFill>
              <a:ln w="19050">
                <a:solidFill>
                  <a:schemeClr val="lt1"/>
                </a:solidFill>
              </a:ln>
              <a:effectLst>
                <a:outerShdw blurRad="50800" dist="38100" dir="2700000" algn="tl" rotWithShape="0">
                  <a:prstClr val="black">
                    <a:alpha val="40000"/>
                  </a:prstClr>
                </a:outerShdw>
              </a:effectLst>
              <a:scene3d>
                <a:camera prst="orthographicFront"/>
                <a:lightRig rig="threePt" dir="t"/>
              </a:scene3d>
              <a:sp3d>
                <a:bevelT/>
              </a:sp3d>
            </c:spPr>
            <c:extLst>
              <c:ext xmlns:c16="http://schemas.microsoft.com/office/drawing/2014/chart" uri="{C3380CC4-5D6E-409C-BE32-E72D297353CC}">
                <c16:uniqueId val="{00000005-EAE5-49D6-919B-074B9C37953B}"/>
              </c:ext>
            </c:extLst>
          </c:dPt>
          <c:dPt>
            <c:idx val="3"/>
            <c:bubble3D val="0"/>
            <c:spPr>
              <a:solidFill>
                <a:schemeClr val="accent4"/>
              </a:solidFill>
              <a:ln w="19050">
                <a:solidFill>
                  <a:schemeClr val="lt1"/>
                </a:solidFill>
              </a:ln>
              <a:effectLst>
                <a:outerShdw blurRad="50800" dist="38100" dir="2700000" algn="tl" rotWithShape="0">
                  <a:prstClr val="black">
                    <a:alpha val="40000"/>
                  </a:prstClr>
                </a:outerShdw>
              </a:effectLst>
              <a:scene3d>
                <a:camera prst="orthographicFront"/>
                <a:lightRig rig="threePt" dir="t"/>
              </a:scene3d>
              <a:sp3d>
                <a:bevelT/>
              </a:sp3d>
            </c:spPr>
            <c:extLst>
              <c:ext xmlns:c16="http://schemas.microsoft.com/office/drawing/2014/chart" uri="{C3380CC4-5D6E-409C-BE32-E72D297353CC}">
                <c16:uniqueId val="{00000007-EAE5-49D6-919B-074B9C37953B}"/>
              </c:ext>
            </c:extLst>
          </c:dPt>
          <c:dPt>
            <c:idx val="4"/>
            <c:bubble3D val="0"/>
            <c:spPr>
              <a:solidFill>
                <a:schemeClr val="accent5"/>
              </a:solidFill>
              <a:ln w="19050">
                <a:solidFill>
                  <a:schemeClr val="lt1"/>
                </a:solidFill>
              </a:ln>
              <a:effectLst>
                <a:outerShdw blurRad="50800" dist="38100" dir="2700000" algn="tl" rotWithShape="0">
                  <a:prstClr val="black">
                    <a:alpha val="40000"/>
                  </a:prstClr>
                </a:outerShdw>
              </a:effectLst>
              <a:scene3d>
                <a:camera prst="orthographicFront"/>
                <a:lightRig rig="threePt" dir="t"/>
              </a:scene3d>
              <a:sp3d>
                <a:bevelT/>
              </a:sp3d>
            </c:spPr>
            <c:extLst>
              <c:ext xmlns:c16="http://schemas.microsoft.com/office/drawing/2014/chart" uri="{C3380CC4-5D6E-409C-BE32-E72D297353CC}">
                <c16:uniqueId val="{00000009-EAE5-49D6-919B-074B9C37953B}"/>
              </c:ext>
            </c:extLst>
          </c:dPt>
          <c:dPt>
            <c:idx val="5"/>
            <c:bubble3D val="0"/>
            <c:spPr>
              <a:solidFill>
                <a:schemeClr val="accent6"/>
              </a:solidFill>
              <a:ln w="19050">
                <a:solidFill>
                  <a:schemeClr val="lt1"/>
                </a:solidFill>
              </a:ln>
              <a:effectLst>
                <a:outerShdw blurRad="50800" dist="38100" dir="2700000" algn="tl" rotWithShape="0">
                  <a:prstClr val="black">
                    <a:alpha val="40000"/>
                  </a:prstClr>
                </a:outerShdw>
              </a:effectLst>
              <a:scene3d>
                <a:camera prst="orthographicFront"/>
                <a:lightRig rig="threePt" dir="t"/>
              </a:scene3d>
              <a:sp3d>
                <a:bevelT/>
              </a:sp3d>
            </c:spPr>
            <c:extLst>
              <c:ext xmlns:c16="http://schemas.microsoft.com/office/drawing/2014/chart" uri="{C3380CC4-5D6E-409C-BE32-E72D297353CC}">
                <c16:uniqueId val="{0000000B-EAE5-49D6-919B-074B9C37953B}"/>
              </c:ext>
            </c:extLst>
          </c:dPt>
          <c:dPt>
            <c:idx val="6"/>
            <c:bubble3D val="0"/>
            <c:spPr>
              <a:solidFill>
                <a:schemeClr val="accent1">
                  <a:lumMod val="60000"/>
                </a:schemeClr>
              </a:solidFill>
              <a:ln w="19050">
                <a:solidFill>
                  <a:schemeClr val="lt1"/>
                </a:solidFill>
              </a:ln>
              <a:effectLst>
                <a:outerShdw blurRad="50800" dist="38100" dir="2700000" algn="tl" rotWithShape="0">
                  <a:prstClr val="black">
                    <a:alpha val="40000"/>
                  </a:prstClr>
                </a:outerShdw>
              </a:effectLst>
              <a:scene3d>
                <a:camera prst="orthographicFront"/>
                <a:lightRig rig="threePt" dir="t"/>
              </a:scene3d>
              <a:sp3d>
                <a:bevelT/>
              </a:sp3d>
            </c:spPr>
            <c:extLst>
              <c:ext xmlns:c16="http://schemas.microsoft.com/office/drawing/2014/chart" uri="{C3380CC4-5D6E-409C-BE32-E72D297353CC}">
                <c16:uniqueId val="{0000000D-EAE5-49D6-919B-074B9C37953B}"/>
              </c:ext>
            </c:extLst>
          </c:dPt>
          <c:dPt>
            <c:idx val="7"/>
            <c:bubble3D val="0"/>
            <c:spPr>
              <a:solidFill>
                <a:schemeClr val="accent2">
                  <a:lumMod val="60000"/>
                </a:schemeClr>
              </a:solidFill>
              <a:ln w="19050">
                <a:solidFill>
                  <a:schemeClr val="lt1"/>
                </a:solidFill>
              </a:ln>
              <a:effectLst>
                <a:outerShdw blurRad="50800" dist="38100" dir="2700000" algn="tl" rotWithShape="0">
                  <a:prstClr val="black">
                    <a:alpha val="40000"/>
                  </a:prstClr>
                </a:outerShdw>
              </a:effectLst>
              <a:scene3d>
                <a:camera prst="orthographicFront"/>
                <a:lightRig rig="threePt" dir="t"/>
              </a:scene3d>
              <a:sp3d>
                <a:bevelT/>
              </a:sp3d>
            </c:spPr>
            <c:extLst>
              <c:ext xmlns:c16="http://schemas.microsoft.com/office/drawing/2014/chart" uri="{C3380CC4-5D6E-409C-BE32-E72D297353CC}">
                <c16:uniqueId val="{0000000F-EAE5-49D6-919B-074B9C37953B}"/>
              </c:ext>
            </c:extLst>
          </c:dPt>
          <c:dPt>
            <c:idx val="8"/>
            <c:bubble3D val="0"/>
            <c:spPr>
              <a:solidFill>
                <a:schemeClr val="accent3">
                  <a:lumMod val="60000"/>
                </a:schemeClr>
              </a:solidFill>
              <a:ln w="19050">
                <a:solidFill>
                  <a:schemeClr val="lt1"/>
                </a:solidFill>
              </a:ln>
              <a:effectLst>
                <a:outerShdw blurRad="50800" dist="38100" dir="2700000" algn="tl" rotWithShape="0">
                  <a:prstClr val="black">
                    <a:alpha val="40000"/>
                  </a:prstClr>
                </a:outerShdw>
              </a:effectLst>
              <a:scene3d>
                <a:camera prst="orthographicFront"/>
                <a:lightRig rig="threePt" dir="t"/>
              </a:scene3d>
              <a:sp3d>
                <a:bevelT/>
              </a:sp3d>
            </c:spPr>
            <c:extLst>
              <c:ext xmlns:c16="http://schemas.microsoft.com/office/drawing/2014/chart" uri="{C3380CC4-5D6E-409C-BE32-E72D297353CC}">
                <c16:uniqueId val="{00000011-EAE5-49D6-919B-074B9C37953B}"/>
              </c:ext>
            </c:extLst>
          </c:dPt>
          <c:dPt>
            <c:idx val="9"/>
            <c:bubble3D val="0"/>
            <c:spPr>
              <a:solidFill>
                <a:schemeClr val="accent4">
                  <a:lumMod val="60000"/>
                </a:schemeClr>
              </a:solidFill>
              <a:ln w="19050">
                <a:solidFill>
                  <a:schemeClr val="lt1"/>
                </a:solidFill>
              </a:ln>
              <a:effectLst>
                <a:outerShdw blurRad="50800" dist="38100" dir="2700000" algn="tl" rotWithShape="0">
                  <a:prstClr val="black">
                    <a:alpha val="40000"/>
                  </a:prstClr>
                </a:outerShdw>
              </a:effectLst>
              <a:scene3d>
                <a:camera prst="orthographicFront"/>
                <a:lightRig rig="threePt" dir="t"/>
              </a:scene3d>
              <a:sp3d>
                <a:bevelT/>
              </a:sp3d>
            </c:spPr>
            <c:extLst>
              <c:ext xmlns:c16="http://schemas.microsoft.com/office/drawing/2014/chart" uri="{C3380CC4-5D6E-409C-BE32-E72D297353CC}">
                <c16:uniqueId val="{00000013-EAE5-49D6-919B-074B9C37953B}"/>
              </c:ext>
            </c:extLst>
          </c:dPt>
          <c:dPt>
            <c:idx val="10"/>
            <c:bubble3D val="0"/>
            <c:spPr>
              <a:solidFill>
                <a:schemeClr val="accent5">
                  <a:lumMod val="60000"/>
                </a:schemeClr>
              </a:solidFill>
              <a:ln w="19050">
                <a:solidFill>
                  <a:schemeClr val="lt1"/>
                </a:solidFill>
              </a:ln>
              <a:effectLst>
                <a:outerShdw blurRad="50800" dist="38100" dir="2700000" algn="tl" rotWithShape="0">
                  <a:prstClr val="black">
                    <a:alpha val="40000"/>
                  </a:prstClr>
                </a:outerShdw>
              </a:effectLst>
              <a:scene3d>
                <a:camera prst="orthographicFront"/>
                <a:lightRig rig="threePt" dir="t"/>
              </a:scene3d>
              <a:sp3d>
                <a:bevelT/>
              </a:sp3d>
            </c:spPr>
            <c:extLst>
              <c:ext xmlns:c16="http://schemas.microsoft.com/office/drawing/2014/chart" uri="{C3380CC4-5D6E-409C-BE32-E72D297353CC}">
                <c16:uniqueId val="{00000015-EAE5-49D6-919B-074B9C37953B}"/>
              </c:ext>
            </c:extLst>
          </c:dPt>
          <c:dPt>
            <c:idx val="11"/>
            <c:bubble3D val="0"/>
            <c:spPr>
              <a:solidFill>
                <a:schemeClr val="accent6">
                  <a:lumMod val="60000"/>
                </a:schemeClr>
              </a:solidFill>
              <a:ln w="19050">
                <a:solidFill>
                  <a:schemeClr val="lt1"/>
                </a:solidFill>
              </a:ln>
              <a:effectLst>
                <a:outerShdw blurRad="50800" dist="38100" dir="2700000" algn="tl" rotWithShape="0">
                  <a:prstClr val="black">
                    <a:alpha val="40000"/>
                  </a:prstClr>
                </a:outerShdw>
              </a:effectLst>
              <a:scene3d>
                <a:camera prst="orthographicFront"/>
                <a:lightRig rig="threePt" dir="t"/>
              </a:scene3d>
              <a:sp3d>
                <a:bevelT/>
              </a:sp3d>
            </c:spPr>
            <c:extLst>
              <c:ext xmlns:c16="http://schemas.microsoft.com/office/drawing/2014/chart" uri="{C3380CC4-5D6E-409C-BE32-E72D297353CC}">
                <c16:uniqueId val="{00000017-EAE5-49D6-919B-074B9C37953B}"/>
              </c:ext>
            </c:extLst>
          </c:dPt>
          <c:dLbls>
            <c:dLbl>
              <c:idx val="0"/>
              <c:layout>
                <c:manualLayout>
                  <c:x val="9.1840103869428896E-2"/>
                  <c:y val="-0.21952551025761818"/>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EAE5-49D6-919B-074B9C37953B}"/>
                </c:ext>
              </c:extLst>
            </c:dLbl>
            <c:dLbl>
              <c:idx val="1"/>
              <c:layout>
                <c:manualLayout>
                  <c:x val="7.2615763731744221E-2"/>
                  <c:y val="0.15962479106795488"/>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EAE5-49D6-919B-074B9C37953B}"/>
                </c:ext>
              </c:extLst>
            </c:dLbl>
            <c:dLbl>
              <c:idx val="2"/>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AE5-49D6-919B-074B9C37953B}"/>
                </c:ext>
              </c:extLst>
            </c:dLbl>
            <c:dLbl>
              <c:idx val="3"/>
              <c:layout>
                <c:manualLayout>
                  <c:x val="-6.2203660173497127E-2"/>
                  <c:y val="5.930293372242714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EAE5-49D6-919B-074B9C37953B}"/>
                </c:ext>
              </c:extLst>
            </c:dLbl>
            <c:dLbl>
              <c:idx val="4"/>
              <c:layout>
                <c:manualLayout>
                  <c:x val="-7.8512011898157999E-2"/>
                  <c:y val="3.637565078314886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EAE5-49D6-919B-074B9C37953B}"/>
                </c:ext>
              </c:extLst>
            </c:dLbl>
            <c:dLbl>
              <c:idx val="5"/>
              <c:layout>
                <c:manualLayout>
                  <c:x val="-7.306990832937571E-2"/>
                  <c:y val="1.5078673863134861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EAE5-49D6-919B-074B9C37953B}"/>
                </c:ext>
              </c:extLst>
            </c:dLbl>
            <c:dLbl>
              <c:idx val="6"/>
              <c:layout>
                <c:manualLayout>
                  <c:x val="-0.10229735587342882"/>
                  <c:y val="-3.5997110027293274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EAE5-49D6-919B-074B9C37953B}"/>
                </c:ext>
              </c:extLst>
            </c:dLbl>
            <c:dLbl>
              <c:idx val="7"/>
              <c:layout>
                <c:manualLayout>
                  <c:x val="-9.8829648894668526E-2"/>
                  <c:y val="-7.199422005458588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EAE5-49D6-919B-074B9C37953B}"/>
                </c:ext>
              </c:extLst>
            </c:dLbl>
            <c:dLbl>
              <c:idx val="8"/>
              <c:layout>
                <c:manualLayout>
                  <c:x val="-0.10056350238404854"/>
                  <c:y val="-6.5993939349084274E-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EAE5-49D6-919B-074B9C37953B}"/>
                </c:ext>
              </c:extLst>
            </c:dLbl>
            <c:dLbl>
              <c:idx val="9"/>
              <c:layout>
                <c:manualLayout>
                  <c:x val="-0.10056350238404854"/>
                  <c:y val="6.5993939349084274E-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EAE5-49D6-919B-074B9C37953B}"/>
                </c:ext>
              </c:extLst>
            </c:dLbl>
            <c:dLbl>
              <c:idx val="10"/>
              <c:layout>
                <c:manualLayout>
                  <c:x val="-0.11096662332032943"/>
                  <c:y val="-1.3198787869816855E-1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5-EAE5-49D6-919B-074B9C37953B}"/>
                </c:ext>
              </c:extLst>
            </c:dLbl>
            <c:dLbl>
              <c:idx val="11"/>
              <c:tx>
                <c:rich>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fld id="{2ACFD1BA-6C37-4AE2-B693-8FD00CABD720}" type="VALUE">
                      <a:rPr lang="en-US" b="0" baseline="0"/>
                      <a:pPr>
                        <a:defRPr>
                          <a:solidFill>
                            <a:schemeClr val="bg1"/>
                          </a:solidFill>
                        </a:defRPr>
                      </a:pPr>
                      <a:t>[VALUE]</a:t>
                    </a:fld>
                    <a:endParaRPr lang="en-US"/>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7-EAE5-49D6-919B-074B9C37953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'Companii brokeraj_AG'!$A$5:$K$5</c:f>
              <c:strCache>
                <c:ptCount val="11"/>
                <c:pt idx="0">
                  <c:v>A10</c:v>
                </c:pt>
                <c:pt idx="1">
                  <c:v>A3</c:v>
                </c:pt>
                <c:pt idx="2">
                  <c:v>A8</c:v>
                </c:pt>
                <c:pt idx="3">
                  <c:v>A2</c:v>
                </c:pt>
                <c:pt idx="4">
                  <c:v>A9</c:v>
                </c:pt>
                <c:pt idx="5">
                  <c:v>A13</c:v>
                </c:pt>
                <c:pt idx="6">
                  <c:v>A15</c:v>
                </c:pt>
                <c:pt idx="7">
                  <c:v>A18</c:v>
                </c:pt>
                <c:pt idx="8">
                  <c:v>A1</c:v>
                </c:pt>
                <c:pt idx="9">
                  <c:v>A14</c:v>
                </c:pt>
                <c:pt idx="10">
                  <c:v>Altele</c:v>
                </c:pt>
              </c:strCache>
            </c:strRef>
          </c:cat>
          <c:val>
            <c:numRef>
              <c:f>'Companii brokeraj_AG'!$A$6:$K$6</c:f>
              <c:numCache>
                <c:formatCode>0.00%</c:formatCode>
                <c:ptCount val="11"/>
                <c:pt idx="0">
                  <c:v>0.56910000000000005</c:v>
                </c:pt>
                <c:pt idx="1">
                  <c:v>0.20369999999999999</c:v>
                </c:pt>
                <c:pt idx="2">
                  <c:v>8.6800000000000002E-2</c:v>
                </c:pt>
                <c:pt idx="3">
                  <c:v>4.4299999999999999E-2</c:v>
                </c:pt>
                <c:pt idx="4">
                  <c:v>3.1099999999999999E-2</c:v>
                </c:pt>
                <c:pt idx="5">
                  <c:v>2.4299999999999999E-2</c:v>
                </c:pt>
                <c:pt idx="6">
                  <c:v>1.6199999999999999E-2</c:v>
                </c:pt>
                <c:pt idx="7">
                  <c:v>5.4999999999999997E-3</c:v>
                </c:pt>
                <c:pt idx="8">
                  <c:v>4.4999999999999997E-3</c:v>
                </c:pt>
                <c:pt idx="9">
                  <c:v>4.4000000000000003E-3</c:v>
                </c:pt>
                <c:pt idx="10">
                  <c:v>9.9999999999999985E-3</c:v>
                </c:pt>
              </c:numCache>
            </c:numRef>
          </c:val>
          <c:extLst>
            <c:ext xmlns:c16="http://schemas.microsoft.com/office/drawing/2014/chart" uri="{C3380CC4-5D6E-409C-BE32-E72D297353CC}">
              <c16:uniqueId val="{00000018-EAE5-49D6-919B-074B9C37953B}"/>
            </c:ext>
          </c:extLst>
        </c:ser>
        <c:dLbls>
          <c:showLegendKey val="0"/>
          <c:showVal val="0"/>
          <c:showCatName val="0"/>
          <c:showSerName val="0"/>
          <c:showPercent val="0"/>
          <c:showBubbleSize val="0"/>
          <c:showLeaderLines val="1"/>
        </c:dLbls>
        <c:gapWidth val="175"/>
        <c:splitType val="pos"/>
        <c:splitPos val="5"/>
        <c:secondPieSize val="65"/>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o-RO"/>
              <a:t>Canale de distribuție</a:t>
            </a:r>
            <a:r>
              <a:rPr lang="ro-RO" baseline="0"/>
              <a:t> </a:t>
            </a:r>
            <a:r>
              <a:rPr lang="ro-RO"/>
              <a:t>asigurări generale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50"/>
      <c:rotY val="0"/>
      <c:depthPercent val="100"/>
      <c:rAngAx val="0"/>
      <c:perspective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'Canale de distrib inclusiv FOE'!$B$3</c:f>
              <c:strCache>
                <c:ptCount val="1"/>
                <c:pt idx="0">
                  <c:v>Prime brute subscrise AG</c:v>
                </c:pt>
              </c:strCache>
            </c:strRef>
          </c:tx>
          <c:spPr>
            <a:ln>
              <a:noFill/>
            </a:ln>
          </c:spPr>
          <c:explosion val="7"/>
          <c:dPt>
            <c:idx val="0"/>
            <c:bubble3D val="0"/>
            <c:spPr>
              <a:solidFill>
                <a:schemeClr val="accent1"/>
              </a:solidFill>
              <a:ln w="25400">
                <a:noFill/>
              </a:ln>
              <a:effectLst/>
              <a:sp3d/>
            </c:spPr>
            <c:extLst>
              <c:ext xmlns:c16="http://schemas.microsoft.com/office/drawing/2014/chart" uri="{C3380CC4-5D6E-409C-BE32-E72D297353CC}">
                <c16:uniqueId val="{00000001-B9C8-4596-8A05-8B55208B3994}"/>
              </c:ext>
            </c:extLst>
          </c:dPt>
          <c:dPt>
            <c:idx val="1"/>
            <c:bubble3D val="0"/>
            <c:spPr>
              <a:solidFill>
                <a:schemeClr val="accent2"/>
              </a:solidFill>
              <a:ln w="25400">
                <a:noFill/>
              </a:ln>
              <a:effectLst/>
              <a:sp3d/>
            </c:spPr>
            <c:extLst>
              <c:ext xmlns:c16="http://schemas.microsoft.com/office/drawing/2014/chart" uri="{C3380CC4-5D6E-409C-BE32-E72D297353CC}">
                <c16:uniqueId val="{00000003-B9C8-4596-8A05-8B55208B3994}"/>
              </c:ext>
            </c:extLst>
          </c:dPt>
          <c:dPt>
            <c:idx val="2"/>
            <c:bubble3D val="0"/>
            <c:spPr>
              <a:solidFill>
                <a:schemeClr val="accent3"/>
              </a:solidFill>
              <a:ln w="25400">
                <a:noFill/>
              </a:ln>
              <a:effectLst/>
              <a:sp3d/>
            </c:spPr>
            <c:extLst>
              <c:ext xmlns:c16="http://schemas.microsoft.com/office/drawing/2014/chart" uri="{C3380CC4-5D6E-409C-BE32-E72D297353CC}">
                <c16:uniqueId val="{00000005-B9C8-4596-8A05-8B55208B3994}"/>
              </c:ext>
            </c:extLst>
          </c:dPt>
          <c:dPt>
            <c:idx val="3"/>
            <c:bubble3D val="0"/>
            <c:spPr>
              <a:solidFill>
                <a:schemeClr val="accent4"/>
              </a:solidFill>
              <a:ln w="25400">
                <a:noFill/>
              </a:ln>
              <a:effectLst/>
              <a:sp3d/>
            </c:spPr>
            <c:extLst>
              <c:ext xmlns:c16="http://schemas.microsoft.com/office/drawing/2014/chart" uri="{C3380CC4-5D6E-409C-BE32-E72D297353CC}">
                <c16:uniqueId val="{00000007-B9C8-4596-8A05-8B55208B3994}"/>
              </c:ext>
            </c:extLst>
          </c:dPt>
          <c:dPt>
            <c:idx val="4"/>
            <c:bubble3D val="0"/>
            <c:spPr>
              <a:solidFill>
                <a:schemeClr val="accent5"/>
              </a:solidFill>
              <a:ln w="25400">
                <a:noFill/>
              </a:ln>
              <a:effectLst/>
              <a:sp3d/>
            </c:spPr>
            <c:extLst>
              <c:ext xmlns:c16="http://schemas.microsoft.com/office/drawing/2014/chart" uri="{C3380CC4-5D6E-409C-BE32-E72D297353CC}">
                <c16:uniqueId val="{00000009-B9C8-4596-8A05-8B55208B3994}"/>
              </c:ext>
            </c:extLst>
          </c:dPt>
          <c:dPt>
            <c:idx val="5"/>
            <c:bubble3D val="0"/>
            <c:spPr>
              <a:solidFill>
                <a:schemeClr val="accent6"/>
              </a:solidFill>
              <a:ln w="25400">
                <a:noFill/>
              </a:ln>
              <a:effectLst/>
              <a:sp3d/>
            </c:spPr>
            <c:extLst>
              <c:ext xmlns:c16="http://schemas.microsoft.com/office/drawing/2014/chart" uri="{C3380CC4-5D6E-409C-BE32-E72D297353CC}">
                <c16:uniqueId val="{0000000B-B9C8-4596-8A05-8B55208B3994}"/>
              </c:ext>
            </c:extLst>
          </c:dPt>
          <c:dLbls>
            <c:dLbl>
              <c:idx val="1"/>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3-B9C8-4596-8A05-8B55208B3994}"/>
                </c:ext>
              </c:extLst>
            </c:dLbl>
            <c:dLbl>
              <c:idx val="2"/>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5-B9C8-4596-8A05-8B55208B3994}"/>
                </c:ext>
              </c:extLst>
            </c:dLbl>
            <c:dLbl>
              <c:idx val="4"/>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9-B9C8-4596-8A05-8B55208B399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'Canale de distrib inclusiv FOE'!$A$4:$A$9</c:f>
              <c:strCache>
                <c:ptCount val="6"/>
                <c:pt idx="0">
                  <c:v>Bănci</c:v>
                </c:pt>
                <c:pt idx="1">
                  <c:v>Agenți (PF și PJ)</c:v>
                </c:pt>
                <c:pt idx="2">
                  <c:v>Angajați proprii</c:v>
                </c:pt>
                <c:pt idx="3">
                  <c:v>Comercializare electronică</c:v>
                </c:pt>
                <c:pt idx="4">
                  <c:v>Companii de brokeraj</c:v>
                </c:pt>
                <c:pt idx="5">
                  <c:v>Intermediari exceptați</c:v>
                </c:pt>
              </c:strCache>
            </c:strRef>
          </c:cat>
          <c:val>
            <c:numRef>
              <c:f>'Canale de distrib inclusiv FOE'!$B$4:$B$9</c:f>
              <c:numCache>
                <c:formatCode>0.00%</c:formatCode>
                <c:ptCount val="6"/>
                <c:pt idx="0">
                  <c:v>2.41001105801406E-2</c:v>
                </c:pt>
                <c:pt idx="1">
                  <c:v>9.7607776746287012E-2</c:v>
                </c:pt>
                <c:pt idx="2">
                  <c:v>7.8042380344993223E-2</c:v>
                </c:pt>
                <c:pt idx="3">
                  <c:v>6.0314816324152955E-3</c:v>
                </c:pt>
                <c:pt idx="4">
                  <c:v>0.79012198933027233</c:v>
                </c:pt>
                <c:pt idx="5">
                  <c:v>4.0962613658914841E-3</c:v>
                </c:pt>
              </c:numCache>
            </c:numRef>
          </c:val>
          <c:extLst>
            <c:ext xmlns:c16="http://schemas.microsoft.com/office/drawing/2014/chart" uri="{C3380CC4-5D6E-409C-BE32-E72D297353CC}">
              <c16:uniqueId val="{0000000C-B9C8-4596-8A05-8B55208B3994}"/>
            </c:ext>
          </c:extLst>
        </c:ser>
        <c:dLbls>
          <c:dLblPos val="bestFit"/>
          <c:showLegendKey val="0"/>
          <c:showVal val="1"/>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a:softEdge rad="63500"/>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o-RO"/>
              <a:t>Canale de distribuție</a:t>
            </a:r>
            <a:r>
              <a:rPr lang="ro-RO" baseline="0"/>
              <a:t> </a:t>
            </a:r>
            <a:r>
              <a:rPr lang="ro-RO"/>
              <a:t>asigurări de viață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50"/>
      <c:rotY val="3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'Canale de distrib inclusiv FOE'!$B$12</c:f>
              <c:strCache>
                <c:ptCount val="1"/>
                <c:pt idx="0">
                  <c:v>Prime brute subscrise AV</c:v>
                </c:pt>
              </c:strCache>
            </c:strRef>
          </c:tx>
          <c:spPr>
            <a:ln>
              <a:noFill/>
            </a:ln>
          </c:spPr>
          <c:explosion val="12"/>
          <c:dPt>
            <c:idx val="0"/>
            <c:bubble3D val="0"/>
            <c:spPr>
              <a:solidFill>
                <a:schemeClr val="accent1"/>
              </a:solidFill>
              <a:ln w="25400">
                <a:noFill/>
              </a:ln>
              <a:effectLst/>
              <a:sp3d/>
            </c:spPr>
            <c:extLst>
              <c:ext xmlns:c16="http://schemas.microsoft.com/office/drawing/2014/chart" uri="{C3380CC4-5D6E-409C-BE32-E72D297353CC}">
                <c16:uniqueId val="{00000001-D62B-4203-8D44-E82250F4F48A}"/>
              </c:ext>
            </c:extLst>
          </c:dPt>
          <c:dPt>
            <c:idx val="1"/>
            <c:bubble3D val="0"/>
            <c:spPr>
              <a:solidFill>
                <a:schemeClr val="accent2"/>
              </a:solidFill>
              <a:ln w="25400">
                <a:noFill/>
              </a:ln>
              <a:effectLst/>
              <a:sp3d/>
            </c:spPr>
            <c:extLst>
              <c:ext xmlns:c16="http://schemas.microsoft.com/office/drawing/2014/chart" uri="{C3380CC4-5D6E-409C-BE32-E72D297353CC}">
                <c16:uniqueId val="{00000003-D62B-4203-8D44-E82250F4F48A}"/>
              </c:ext>
            </c:extLst>
          </c:dPt>
          <c:dPt>
            <c:idx val="2"/>
            <c:bubble3D val="0"/>
            <c:spPr>
              <a:solidFill>
                <a:schemeClr val="accent3"/>
              </a:solidFill>
              <a:ln w="25400">
                <a:noFill/>
              </a:ln>
              <a:effectLst/>
              <a:sp3d/>
            </c:spPr>
            <c:extLst>
              <c:ext xmlns:c16="http://schemas.microsoft.com/office/drawing/2014/chart" uri="{C3380CC4-5D6E-409C-BE32-E72D297353CC}">
                <c16:uniqueId val="{00000005-D62B-4203-8D44-E82250F4F48A}"/>
              </c:ext>
            </c:extLst>
          </c:dPt>
          <c:dPt>
            <c:idx val="3"/>
            <c:bubble3D val="0"/>
            <c:spPr>
              <a:solidFill>
                <a:schemeClr val="accent4"/>
              </a:solidFill>
              <a:ln w="25400">
                <a:noFill/>
              </a:ln>
              <a:effectLst/>
              <a:sp3d/>
            </c:spPr>
            <c:extLst>
              <c:ext xmlns:c16="http://schemas.microsoft.com/office/drawing/2014/chart" uri="{C3380CC4-5D6E-409C-BE32-E72D297353CC}">
                <c16:uniqueId val="{00000007-D62B-4203-8D44-E82250F4F48A}"/>
              </c:ext>
            </c:extLst>
          </c:dPt>
          <c:dPt>
            <c:idx val="4"/>
            <c:bubble3D val="0"/>
            <c:spPr>
              <a:solidFill>
                <a:schemeClr val="accent5"/>
              </a:solidFill>
              <a:ln w="25400">
                <a:noFill/>
              </a:ln>
              <a:effectLst/>
              <a:sp3d/>
            </c:spPr>
            <c:extLst>
              <c:ext xmlns:c16="http://schemas.microsoft.com/office/drawing/2014/chart" uri="{C3380CC4-5D6E-409C-BE32-E72D297353CC}">
                <c16:uniqueId val="{00000009-D62B-4203-8D44-E82250F4F48A}"/>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1-D62B-4203-8D44-E82250F4F48A}"/>
                </c:ext>
              </c:extLst>
            </c:dLbl>
            <c:dLbl>
              <c:idx val="1"/>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3-D62B-4203-8D44-E82250F4F48A}"/>
                </c:ext>
              </c:extLst>
            </c:dLbl>
            <c:dLbl>
              <c:idx val="4"/>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9-D62B-4203-8D44-E82250F4F48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'Canale de distrib inclusiv FOE'!$A$13:$A$17</c:f>
              <c:strCache>
                <c:ptCount val="5"/>
                <c:pt idx="0">
                  <c:v>Bănci</c:v>
                </c:pt>
                <c:pt idx="1">
                  <c:v>Agenți (PF și PJ)</c:v>
                </c:pt>
                <c:pt idx="2">
                  <c:v>Angajați proprii</c:v>
                </c:pt>
                <c:pt idx="3">
                  <c:v>Comercializare electronică</c:v>
                </c:pt>
                <c:pt idx="4">
                  <c:v>Companii de brokeraj</c:v>
                </c:pt>
              </c:strCache>
            </c:strRef>
          </c:cat>
          <c:val>
            <c:numRef>
              <c:f>'Canale de distrib inclusiv FOE'!$B$13:$B$17</c:f>
              <c:numCache>
                <c:formatCode>0.00%</c:formatCode>
                <c:ptCount val="5"/>
                <c:pt idx="0">
                  <c:v>0.23004689416407217</c:v>
                </c:pt>
                <c:pt idx="1">
                  <c:v>0.51350856897879782</c:v>
                </c:pt>
                <c:pt idx="2">
                  <c:v>3.5219880280084714E-2</c:v>
                </c:pt>
                <c:pt idx="3">
                  <c:v>3.2004853068328546E-3</c:v>
                </c:pt>
                <c:pt idx="4">
                  <c:v>0.21802417127021245</c:v>
                </c:pt>
              </c:numCache>
            </c:numRef>
          </c:val>
          <c:extLst>
            <c:ext xmlns:c16="http://schemas.microsoft.com/office/drawing/2014/chart" uri="{C3380CC4-5D6E-409C-BE32-E72D297353CC}">
              <c16:uniqueId val="{0000000A-D62B-4203-8D44-E82250F4F48A}"/>
            </c:ext>
          </c:extLst>
        </c:ser>
        <c:dLbls>
          <c:dLblPos val="bestFit"/>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0.68933723113734646"/>
          <c:y val="0.36507946923301254"/>
          <c:w val="0.2949611054135915"/>
          <c:h val="0.450812919218431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o-RO"/>
              <a:t>Canale de distribuție asigurări</a:t>
            </a:r>
            <a:r>
              <a:rPr lang="ro-RO" baseline="0"/>
              <a:t> generale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'Canale de distrib doar RO'!$B$3</c:f>
              <c:strCache>
                <c:ptCount val="1"/>
                <c:pt idx="0">
                  <c:v>PBS AG</c:v>
                </c:pt>
              </c:strCache>
            </c:strRef>
          </c:tx>
          <c:explosion val="6"/>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451-4E89-B7FD-47FD2D512F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451-4E89-B7FD-47FD2D512F6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451-4E89-B7FD-47FD2D512F6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451-4E89-B7FD-47FD2D512F6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451-4E89-B7FD-47FD2D512F6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451-4E89-B7FD-47FD2D512F6B}"/>
              </c:ext>
            </c:extLst>
          </c:dPt>
          <c:dLbls>
            <c:dLbl>
              <c:idx val="4"/>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9-1451-4E89-B7FD-47FD2D512F6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'Canale de distrib doar RO'!$A$4:$A$9</c:f>
              <c:strCache>
                <c:ptCount val="6"/>
                <c:pt idx="0">
                  <c:v>Bănci</c:v>
                </c:pt>
                <c:pt idx="1">
                  <c:v>Agenți (PF și PJ)</c:v>
                </c:pt>
                <c:pt idx="2">
                  <c:v>Angajați proprii</c:v>
                </c:pt>
                <c:pt idx="3">
                  <c:v>Comercializare electronică</c:v>
                </c:pt>
                <c:pt idx="4">
                  <c:v>Companie de brokeraj</c:v>
                </c:pt>
                <c:pt idx="5">
                  <c:v>Intermediari exceptați</c:v>
                </c:pt>
              </c:strCache>
            </c:strRef>
          </c:cat>
          <c:val>
            <c:numRef>
              <c:f>'Canale de distrib doar RO'!$B$4:$B$9</c:f>
              <c:numCache>
                <c:formatCode>0.00%</c:formatCode>
                <c:ptCount val="6"/>
                <c:pt idx="0">
                  <c:v>1.8421005546931216E-2</c:v>
                </c:pt>
                <c:pt idx="1">
                  <c:v>0.10047294710897735</c:v>
                </c:pt>
                <c:pt idx="2">
                  <c:v>8.1238033669714133E-2</c:v>
                </c:pt>
                <c:pt idx="3">
                  <c:v>5.4072523628613126E-3</c:v>
                </c:pt>
                <c:pt idx="4">
                  <c:v>0.7900178234403169</c:v>
                </c:pt>
                <c:pt idx="5">
                  <c:v>4.4429378711990947E-3</c:v>
                </c:pt>
              </c:numCache>
            </c:numRef>
          </c:val>
          <c:extLst>
            <c:ext xmlns:c16="http://schemas.microsoft.com/office/drawing/2014/chart" uri="{C3380CC4-5D6E-409C-BE32-E72D297353CC}">
              <c16:uniqueId val="{0000000C-1451-4E89-B7FD-47FD2D512F6B}"/>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o-RO"/>
              <a:t>Canale de distribuție asigurări de viață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'Canale de distrib doar RO'!$B$12</c:f>
              <c:strCache>
                <c:ptCount val="1"/>
                <c:pt idx="0">
                  <c:v>PBS AV</c:v>
                </c:pt>
              </c:strCache>
            </c:strRef>
          </c:tx>
          <c:spPr>
            <a:ln>
              <a:noFill/>
            </a:ln>
          </c:spPr>
          <c:explosion val="10"/>
          <c:dPt>
            <c:idx val="0"/>
            <c:bubble3D val="0"/>
            <c:spPr>
              <a:solidFill>
                <a:schemeClr val="accent1"/>
              </a:solidFill>
              <a:ln w="19050">
                <a:noFill/>
              </a:ln>
              <a:effectLst/>
            </c:spPr>
            <c:extLst>
              <c:ext xmlns:c16="http://schemas.microsoft.com/office/drawing/2014/chart" uri="{C3380CC4-5D6E-409C-BE32-E72D297353CC}">
                <c16:uniqueId val="{00000001-F936-4964-B656-83B909024F86}"/>
              </c:ext>
            </c:extLst>
          </c:dPt>
          <c:dPt>
            <c:idx val="1"/>
            <c:bubble3D val="0"/>
            <c:spPr>
              <a:solidFill>
                <a:schemeClr val="accent2"/>
              </a:solidFill>
              <a:ln w="19050">
                <a:noFill/>
              </a:ln>
              <a:effectLst/>
            </c:spPr>
            <c:extLst>
              <c:ext xmlns:c16="http://schemas.microsoft.com/office/drawing/2014/chart" uri="{C3380CC4-5D6E-409C-BE32-E72D297353CC}">
                <c16:uniqueId val="{00000003-F936-4964-B656-83B909024F86}"/>
              </c:ext>
            </c:extLst>
          </c:dPt>
          <c:dPt>
            <c:idx val="2"/>
            <c:bubble3D val="0"/>
            <c:spPr>
              <a:solidFill>
                <a:schemeClr val="accent3"/>
              </a:solidFill>
              <a:ln w="19050">
                <a:noFill/>
              </a:ln>
              <a:effectLst/>
            </c:spPr>
            <c:extLst>
              <c:ext xmlns:c16="http://schemas.microsoft.com/office/drawing/2014/chart" uri="{C3380CC4-5D6E-409C-BE32-E72D297353CC}">
                <c16:uniqueId val="{00000005-F936-4964-B656-83B909024F86}"/>
              </c:ext>
            </c:extLst>
          </c:dPt>
          <c:dPt>
            <c:idx val="3"/>
            <c:bubble3D val="0"/>
            <c:spPr>
              <a:solidFill>
                <a:schemeClr val="accent4"/>
              </a:solidFill>
              <a:ln w="19050">
                <a:noFill/>
              </a:ln>
              <a:effectLst/>
            </c:spPr>
            <c:extLst>
              <c:ext xmlns:c16="http://schemas.microsoft.com/office/drawing/2014/chart" uri="{C3380CC4-5D6E-409C-BE32-E72D297353CC}">
                <c16:uniqueId val="{00000007-F936-4964-B656-83B909024F86}"/>
              </c:ext>
            </c:extLst>
          </c:dPt>
          <c:dPt>
            <c:idx val="4"/>
            <c:bubble3D val="0"/>
            <c:spPr>
              <a:solidFill>
                <a:schemeClr val="accent5"/>
              </a:solidFill>
              <a:ln w="19050">
                <a:noFill/>
              </a:ln>
              <a:effectLst/>
            </c:spPr>
            <c:extLst>
              <c:ext xmlns:c16="http://schemas.microsoft.com/office/drawing/2014/chart" uri="{C3380CC4-5D6E-409C-BE32-E72D297353CC}">
                <c16:uniqueId val="{00000009-F936-4964-B656-83B909024F86}"/>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1-F936-4964-B656-83B909024F86}"/>
                </c:ext>
              </c:extLst>
            </c:dLbl>
            <c:dLbl>
              <c:idx val="1"/>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3-F936-4964-B656-83B909024F86}"/>
                </c:ext>
              </c:extLst>
            </c:dLbl>
            <c:dLbl>
              <c:idx val="4"/>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extLst>
                <c:ext xmlns:c16="http://schemas.microsoft.com/office/drawing/2014/chart" uri="{C3380CC4-5D6E-409C-BE32-E72D297353CC}">
                  <c16:uniqueId val="{00000009-F936-4964-B656-83B909024F86}"/>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'Canale de distrib doar RO'!$A$13:$A$17</c:f>
              <c:strCache>
                <c:ptCount val="5"/>
                <c:pt idx="0">
                  <c:v>Bănci</c:v>
                </c:pt>
                <c:pt idx="1">
                  <c:v>Agenți (PF și PJ)</c:v>
                </c:pt>
                <c:pt idx="2">
                  <c:v>Angajați proprii</c:v>
                </c:pt>
                <c:pt idx="3">
                  <c:v>Comercializare electronică</c:v>
                </c:pt>
                <c:pt idx="4">
                  <c:v>Companie de brokeraj</c:v>
                </c:pt>
              </c:strCache>
            </c:strRef>
          </c:cat>
          <c:val>
            <c:numRef>
              <c:f>'Canale de distrib doar RO'!$B$13:$B$17</c:f>
              <c:numCache>
                <c:formatCode>0.00%</c:formatCode>
                <c:ptCount val="5"/>
                <c:pt idx="0">
                  <c:v>0.1974482858400424</c:v>
                </c:pt>
                <c:pt idx="1">
                  <c:v>0.52625483043675891</c:v>
                </c:pt>
                <c:pt idx="2">
                  <c:v>3.3327522902496555E-2</c:v>
                </c:pt>
                <c:pt idx="3">
                  <c:v>3.8359821778546428E-3</c:v>
                </c:pt>
                <c:pt idx="4">
                  <c:v>0.23913337864284753</c:v>
                </c:pt>
              </c:numCache>
            </c:numRef>
          </c:val>
          <c:extLst>
            <c:ext xmlns:c16="http://schemas.microsoft.com/office/drawing/2014/chart" uri="{C3380CC4-5D6E-409C-BE32-E72D297353CC}">
              <c16:uniqueId val="{0000000A-F936-4964-B656-83B909024F86}"/>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5194628801151498E-2"/>
          <c:y val="0.10107593570011206"/>
          <c:w val="0.90372123403479787"/>
          <c:h val="0.86097278239446229"/>
        </c:manualLayout>
      </c:layout>
      <c:ofPieChart>
        <c:ofPieType val="bar"/>
        <c:varyColors val="1"/>
        <c:ser>
          <c:idx val="0"/>
          <c:order val="0"/>
          <c:spPr>
            <a:scene3d>
              <a:camera prst="orthographicFront"/>
              <a:lightRig rig="threePt" dir="t"/>
            </a:scene3d>
            <a:sp3d>
              <a:bevelT/>
            </a:sp3d>
          </c:spPr>
          <c:explosion val="13"/>
          <c:dPt>
            <c:idx val="0"/>
            <c:bubble3D val="0"/>
            <c:spPr>
              <a:solidFill>
                <a:schemeClr val="accent1"/>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1-0950-4879-BC63-BDA5325D9FA0}"/>
              </c:ext>
            </c:extLst>
          </c:dPt>
          <c:dPt>
            <c:idx val="1"/>
            <c:bubble3D val="0"/>
            <c:spPr>
              <a:solidFill>
                <a:schemeClr val="accent2"/>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3-0950-4879-BC63-BDA5325D9FA0}"/>
              </c:ext>
            </c:extLst>
          </c:dPt>
          <c:dPt>
            <c:idx val="2"/>
            <c:bubble3D val="0"/>
            <c:spPr>
              <a:solidFill>
                <a:schemeClr val="accent3"/>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5-0950-4879-BC63-BDA5325D9FA0}"/>
              </c:ext>
            </c:extLst>
          </c:dPt>
          <c:dPt>
            <c:idx val="3"/>
            <c:bubble3D val="0"/>
            <c:spPr>
              <a:solidFill>
                <a:schemeClr val="accent4"/>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7-0950-4879-BC63-BDA5325D9FA0}"/>
              </c:ext>
            </c:extLst>
          </c:dPt>
          <c:dPt>
            <c:idx val="4"/>
            <c:bubble3D val="0"/>
            <c:spPr>
              <a:solidFill>
                <a:schemeClr val="accent5"/>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9-0950-4879-BC63-BDA5325D9FA0}"/>
              </c:ext>
            </c:extLst>
          </c:dPt>
          <c:dPt>
            <c:idx val="5"/>
            <c:bubble3D val="0"/>
            <c:spPr>
              <a:solidFill>
                <a:schemeClr val="accent6"/>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B-0950-4879-BC63-BDA5325D9FA0}"/>
              </c:ext>
            </c:extLst>
          </c:dPt>
          <c:dPt>
            <c:idx val="6"/>
            <c:bubble3D val="0"/>
            <c:spPr>
              <a:solidFill>
                <a:schemeClr val="accent1">
                  <a:lumMod val="60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D-0950-4879-BC63-BDA5325D9FA0}"/>
              </c:ext>
            </c:extLst>
          </c:dPt>
          <c:dPt>
            <c:idx val="7"/>
            <c:bubble3D val="0"/>
            <c:spPr>
              <a:solidFill>
                <a:schemeClr val="accent2">
                  <a:lumMod val="60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F-0950-4879-BC63-BDA5325D9FA0}"/>
              </c:ext>
            </c:extLst>
          </c:dPt>
          <c:dPt>
            <c:idx val="8"/>
            <c:bubble3D val="0"/>
            <c:spPr>
              <a:solidFill>
                <a:schemeClr val="accent3">
                  <a:lumMod val="60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11-0950-4879-BC63-BDA5325D9FA0}"/>
              </c:ext>
            </c:extLst>
          </c:dPt>
          <c:dPt>
            <c:idx val="9"/>
            <c:bubble3D val="0"/>
            <c:spPr>
              <a:solidFill>
                <a:schemeClr val="accent4">
                  <a:lumMod val="60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13-0950-4879-BC63-BDA5325D9FA0}"/>
              </c:ext>
            </c:extLst>
          </c:dPt>
          <c:dPt>
            <c:idx val="10"/>
            <c:bubble3D val="0"/>
            <c:spPr>
              <a:solidFill>
                <a:schemeClr val="accent5">
                  <a:lumMod val="60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15-0950-4879-BC63-BDA5325D9FA0}"/>
              </c:ext>
            </c:extLst>
          </c:dPt>
          <c:dPt>
            <c:idx val="11"/>
            <c:bubble3D val="0"/>
            <c:spPr>
              <a:solidFill>
                <a:schemeClr val="accent6">
                  <a:lumMod val="60000"/>
                </a:schemeClr>
              </a:solidFill>
              <a:ln w="19050">
                <a:solidFill>
                  <a:schemeClr val="lt1"/>
                </a:solidFill>
              </a:ln>
              <a:effectLst>
                <a:outerShdw blurRad="50800" dist="38100" dir="2700000" algn="tl" rotWithShape="0">
                  <a:prstClr val="black">
                    <a:alpha val="40000"/>
                  </a:prstClr>
                </a:outerShdw>
              </a:effectLst>
              <a:scene3d>
                <a:camera prst="orthographicFront"/>
                <a:lightRig rig="threePt" dir="t"/>
              </a:scene3d>
              <a:sp3d>
                <a:bevelT/>
              </a:sp3d>
            </c:spPr>
            <c:extLst>
              <c:ext xmlns:c16="http://schemas.microsoft.com/office/drawing/2014/chart" uri="{C3380CC4-5D6E-409C-BE32-E72D297353CC}">
                <c16:uniqueId val="{00000017-0950-4879-BC63-BDA5325D9FA0}"/>
              </c:ext>
            </c:extLst>
          </c:dPt>
          <c:dLbls>
            <c:dLbl>
              <c:idx val="0"/>
              <c:layout>
                <c:manualLayout>
                  <c:x val="0.12332681319367872"/>
                  <c:y val="-0.20624282391977039"/>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950-4879-BC63-BDA5325D9FA0}"/>
                </c:ext>
              </c:extLst>
            </c:dLbl>
            <c:dLbl>
              <c:idx val="1"/>
              <c:layout>
                <c:manualLayout>
                  <c:x val="1.2320471842766932E-2"/>
                  <c:y val="0.15453058839577777"/>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950-4879-BC63-BDA5325D9FA0}"/>
                </c:ext>
              </c:extLst>
            </c:dLbl>
            <c:dLbl>
              <c:idx val="3"/>
              <c:layout>
                <c:manualLayout>
                  <c:x val="-5.1384748722059274E-2"/>
                  <c:y val="3.5099903186773314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950-4879-BC63-BDA5325D9FA0}"/>
                </c:ext>
              </c:extLst>
            </c:dLbl>
            <c:dLbl>
              <c:idx val="4"/>
              <c:layout>
                <c:manualLayout>
                  <c:x val="-5.919176853969476E-2"/>
                  <c:y val="2.8032758547370827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950-4879-BC63-BDA5325D9FA0}"/>
                </c:ext>
              </c:extLst>
            </c:dLbl>
            <c:dLbl>
              <c:idx val="5"/>
              <c:layout>
                <c:manualLayout>
                  <c:x val="-6.5697418995074336E-2"/>
                  <c:y val="2.0158744973637312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950-4879-BC63-BDA5325D9FA0}"/>
                </c:ext>
              </c:extLst>
            </c:dLbl>
            <c:dLbl>
              <c:idx val="6"/>
              <c:layout>
                <c:manualLayout>
                  <c:x val="-0.10635603950367181"/>
                  <c:y val="-3.5069252108159738E-3"/>
                </c:manualLayout>
              </c:layout>
              <c:spPr>
                <a:noFill/>
                <a:ln>
                  <a:noFill/>
                </a:ln>
                <a:effectLst>
                  <a:outerShdw blurRad="50800" dist="38100" algn="l" rotWithShape="0">
                    <a:prstClr val="black">
                      <a:alpha val="40000"/>
                    </a:prstClr>
                  </a:outerShdw>
                </a:effectLst>
              </c:spPr>
              <c:txPr>
                <a:bodyPr rot="0" spcFirstLastPara="1" vertOverflow="clip" horzOverflow="clip" vert="horz" wrap="non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D-0950-4879-BC63-BDA5325D9FA0}"/>
                </c:ext>
              </c:extLst>
            </c:dLbl>
            <c:dLbl>
              <c:idx val="7"/>
              <c:layout>
                <c:manualLayout>
                  <c:x val="-0.10635603950367181"/>
                  <c:y val="-6.4292886148051232E-17"/>
                </c:manualLayout>
              </c:layout>
              <c:spPr>
                <a:noFill/>
                <a:ln>
                  <a:noFill/>
                </a:ln>
                <a:effectLst>
                  <a:outerShdw blurRad="50800" dist="38100" algn="l" rotWithShape="0">
                    <a:prstClr val="black">
                      <a:alpha val="40000"/>
                    </a:prstClr>
                  </a:outerShdw>
                </a:effectLst>
              </c:spPr>
              <c:txPr>
                <a:bodyPr rot="0" spcFirstLastPara="1" vertOverflow="clip" horzOverflow="clip" vert="horz" wrap="non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F-0950-4879-BC63-BDA5325D9FA0}"/>
                </c:ext>
              </c:extLst>
            </c:dLbl>
            <c:dLbl>
              <c:idx val="8"/>
              <c:layout>
                <c:manualLayout>
                  <c:x val="-0.10466784840043893"/>
                  <c:y val="0"/>
                </c:manualLayout>
              </c:layout>
              <c:spPr>
                <a:noFill/>
                <a:ln>
                  <a:noFill/>
                </a:ln>
                <a:effectLst>
                  <a:outerShdw blurRad="50800" dist="38100" algn="l" rotWithShape="0">
                    <a:prstClr val="black">
                      <a:alpha val="40000"/>
                    </a:prstClr>
                  </a:outerShdw>
                </a:effectLst>
              </c:spPr>
              <c:txPr>
                <a:bodyPr rot="0" spcFirstLastPara="1" vertOverflow="clip" horzOverflow="clip" vert="horz" wrap="non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1-0950-4879-BC63-BDA5325D9FA0}"/>
                </c:ext>
              </c:extLst>
            </c:dLbl>
            <c:dLbl>
              <c:idx val="9"/>
              <c:layout>
                <c:manualLayout>
                  <c:x val="-0.10297965729720616"/>
                  <c:y val="-3.5069252108159096E-3"/>
                </c:manualLayout>
              </c:layout>
              <c:spPr>
                <a:noFill/>
                <a:ln>
                  <a:noFill/>
                </a:ln>
                <a:effectLst>
                  <a:outerShdw blurRad="50800" dist="38100" algn="l" rotWithShape="0">
                    <a:prstClr val="black">
                      <a:alpha val="40000"/>
                    </a:prstClr>
                  </a:outerShdw>
                </a:effectLst>
              </c:spPr>
              <c:txPr>
                <a:bodyPr rot="0" spcFirstLastPara="1" vertOverflow="clip" horzOverflow="clip" vert="horz" wrap="non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3-0950-4879-BC63-BDA5325D9FA0}"/>
                </c:ext>
              </c:extLst>
            </c:dLbl>
            <c:dLbl>
              <c:idx val="10"/>
              <c:layout>
                <c:manualLayout>
                  <c:x val="-0.11817337722630214"/>
                  <c:y val="7.0138504216318192E-3"/>
                </c:manualLayout>
              </c:layout>
              <c:spPr>
                <a:noFill/>
                <a:ln>
                  <a:noFill/>
                </a:ln>
                <a:effectLst>
                  <a:outerShdw blurRad="50800" dist="38100" algn="l" rotWithShape="0">
                    <a:prstClr val="black">
                      <a:alpha val="40000"/>
                    </a:prstClr>
                  </a:outerShdw>
                </a:effectLst>
              </c:spPr>
              <c:txPr>
                <a:bodyPr rot="0" spcFirstLastPara="1" vertOverflow="clip" horzOverflow="clip" vert="horz" wrap="non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5-0950-4879-BC63-BDA5325D9FA0}"/>
                </c:ext>
              </c:extLst>
            </c:dLbl>
            <c:dLbl>
              <c:idx val="11"/>
              <c:tx>
                <c:rich>
                  <a:bodyPr rot="0" spcFirstLastPara="1" vertOverflow="clip" horzOverflow="clip" vert="horz" wrap="none" lIns="38100" tIns="19050" rIns="38100" bIns="19050" anchor="ctr" anchorCtr="1">
                    <a:spAutoFit/>
                  </a:bodyPr>
                  <a:lstStyle/>
                  <a:p>
                    <a:pPr>
                      <a:defRPr sz="900" b="1" i="0" u="none" strike="noStrike" kern="1200" baseline="0">
                        <a:solidFill>
                          <a:schemeClr val="bg1"/>
                        </a:solidFill>
                        <a:latin typeface="+mn-lt"/>
                        <a:ea typeface="+mn-ea"/>
                        <a:cs typeface="+mn-cs"/>
                      </a:defRPr>
                    </a:pPr>
                    <a:r>
                      <a:rPr lang="en-US" baseline="0"/>
                      <a:t> </a:t>
                    </a:r>
                    <a:fld id="{36FE51DA-AF2E-4EEC-9DD1-B57E9A56DA68}" type="VALUE">
                      <a:rPr lang="en-US" baseline="0"/>
                      <a:pPr>
                        <a:defRPr b="1">
                          <a:solidFill>
                            <a:schemeClr val="bg1"/>
                          </a:solidFill>
                        </a:defRPr>
                      </a:pPr>
                      <a:t>[VALUE]</a:t>
                    </a:fld>
                    <a:endParaRPr lang="en-US" baseline="0"/>
                  </a:p>
                </c:rich>
              </c:tx>
              <c:spPr>
                <a:noFill/>
                <a:ln>
                  <a:noFill/>
                </a:ln>
                <a:effectLst>
                  <a:outerShdw blurRad="50800" dist="38100" algn="l" rotWithShape="0">
                    <a:prstClr val="black">
                      <a:alpha val="40000"/>
                    </a:prstClr>
                  </a:outerShdw>
                </a:effectLst>
              </c:spPr>
              <c:txPr>
                <a:bodyPr rot="0" spcFirstLastPara="1" vertOverflow="clip" horzOverflow="clip" vert="horz" wrap="non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a:noFill/>
                    <a:ln>
                      <a:noFill/>
                    </a:ln>
                  </c15:spPr>
                  <c15:dlblFieldTable/>
                  <c15:showDataLabelsRange val="0"/>
                </c:ext>
                <c:ext xmlns:c16="http://schemas.microsoft.com/office/drawing/2014/chart" uri="{C3380CC4-5D6E-409C-BE32-E72D297353CC}">
                  <c16:uniqueId val="{00000017-0950-4879-BC63-BDA5325D9FA0}"/>
                </c:ext>
              </c:extLst>
            </c:dLbl>
            <c:spPr>
              <a:noFill/>
              <a:ln>
                <a:noFill/>
              </a:ln>
              <a:effectLst>
                <a:outerShdw blurRad="50800" dist="38100" algn="l" rotWithShape="0">
                  <a:prstClr val="black">
                    <a:alpha val="40000"/>
                  </a:prstClr>
                </a:outerShdw>
              </a:effectLst>
            </c:spPr>
            <c:txPr>
              <a:bodyPr rot="0" spcFirstLastPara="1" vertOverflow="clip" horzOverflow="clip" vert="horz" wrap="non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en-US"/>
              </a:p>
            </c:txPr>
            <c:showLegendKey val="0"/>
            <c:showVal val="1"/>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a:noFill/>
                  <a:ln>
                    <a:noFill/>
                  </a:ln>
                </c15:spPr>
              </c:ext>
            </c:extLst>
          </c:dLbls>
          <c:cat>
            <c:strRef>
              <c:f>'Companii brokeraj_AG'!$A$48:$K$48</c:f>
              <c:strCache>
                <c:ptCount val="11"/>
                <c:pt idx="0">
                  <c:v>A10</c:v>
                </c:pt>
                <c:pt idx="1">
                  <c:v>A3</c:v>
                </c:pt>
                <c:pt idx="2">
                  <c:v>A8</c:v>
                </c:pt>
                <c:pt idx="3">
                  <c:v>A2</c:v>
                </c:pt>
                <c:pt idx="4">
                  <c:v>A9</c:v>
                </c:pt>
                <c:pt idx="5">
                  <c:v>A13</c:v>
                </c:pt>
                <c:pt idx="6">
                  <c:v>A15</c:v>
                </c:pt>
                <c:pt idx="7">
                  <c:v>A18</c:v>
                </c:pt>
                <c:pt idx="8">
                  <c:v>A14</c:v>
                </c:pt>
                <c:pt idx="9">
                  <c:v>A1</c:v>
                </c:pt>
                <c:pt idx="10">
                  <c:v>Altele</c:v>
                </c:pt>
              </c:strCache>
            </c:strRef>
          </c:cat>
          <c:val>
            <c:numRef>
              <c:f>'Companii brokeraj_AG'!$A$49:$K$49</c:f>
              <c:numCache>
                <c:formatCode>0.00%</c:formatCode>
                <c:ptCount val="11"/>
                <c:pt idx="0">
                  <c:v>0.63850033228749692</c:v>
                </c:pt>
                <c:pt idx="1">
                  <c:v>0.16708050211628347</c:v>
                </c:pt>
                <c:pt idx="2">
                  <c:v>7.224387983294818E-2</c:v>
                </c:pt>
                <c:pt idx="3">
                  <c:v>3.8004627969547927E-2</c:v>
                </c:pt>
                <c:pt idx="4">
                  <c:v>2.3734374769553934E-2</c:v>
                </c:pt>
                <c:pt idx="5">
                  <c:v>2.2104521217264018E-2</c:v>
                </c:pt>
                <c:pt idx="6">
                  <c:v>1.4178250790610442E-2</c:v>
                </c:pt>
                <c:pt idx="7">
                  <c:v>5.9209381065278852E-3</c:v>
                </c:pt>
                <c:pt idx="8">
                  <c:v>4.3824624698272988E-3</c:v>
                </c:pt>
                <c:pt idx="9">
                  <c:v>4.2909057979349137E-3</c:v>
                </c:pt>
                <c:pt idx="10">
                  <c:v>9.5592046420050307E-3</c:v>
                </c:pt>
              </c:numCache>
            </c:numRef>
          </c:val>
          <c:extLst>
            <c:ext xmlns:c16="http://schemas.microsoft.com/office/drawing/2014/chart" uri="{C3380CC4-5D6E-409C-BE32-E72D297353CC}">
              <c16:uniqueId val="{00000018-0950-4879-BC63-BDA5325D9FA0}"/>
            </c:ext>
          </c:extLst>
        </c:ser>
        <c:dLbls>
          <c:showLegendKey val="0"/>
          <c:showVal val="0"/>
          <c:showCatName val="0"/>
          <c:showSerName val="0"/>
          <c:showPercent val="0"/>
          <c:showBubbleSize val="0"/>
          <c:showLeaderLines val="0"/>
        </c:dLbls>
        <c:gapWidth val="175"/>
        <c:splitType val="pos"/>
        <c:splitPos val="5"/>
        <c:secondPieSize val="65"/>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solidFill>
                <a:schemeClr val="accent6">
                  <a:lumMod val="40000"/>
                  <a:lumOff val="60000"/>
                </a:schemeClr>
              </a:solidFill>
            </a:ln>
            <a:effectLst>
              <a:softEdge rad="50800"/>
            </a:effectLst>
            <a:scene3d>
              <a:camera prst="orthographicFront"/>
              <a:lightRig rig="threePt" dir="t"/>
            </a:scene3d>
            <a:sp3d>
              <a:bevelT/>
            </a:sp3d>
          </c:spPr>
          <c:invertIfNegative val="0"/>
          <c:dLbls>
            <c:dLbl>
              <c:idx val="3"/>
              <c:layout>
                <c:manualLayout>
                  <c:x val="-2.491758839484103E-17"/>
                  <c:y val="7.49177366654113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B2-477E-854F-67428D1EFD6D}"/>
                </c:ext>
              </c:extLst>
            </c:dLbl>
            <c:dLbl>
              <c:idx val="9"/>
              <c:layout>
                <c:manualLayout>
                  <c:x val="-9.9670353579364121E-17"/>
                  <c:y val="0.13278011190906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DB2-477E-854F-67428D1EFD6D}"/>
                </c:ext>
              </c:extLst>
            </c:dLbl>
            <c:dLbl>
              <c:idx val="10"/>
              <c:layout>
                <c:manualLayout>
                  <c:x val="-2.7183137721761962E-3"/>
                  <c:y val="0.31258651345259003"/>
                </c:manualLayout>
              </c:layout>
              <c:tx>
                <c:rich>
                  <a:bodyPr/>
                  <a:lstStyle/>
                  <a:p>
                    <a:r>
                      <a:rPr lang="en-US"/>
                      <a:t>-71,20%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DB2-477E-854F-67428D1EFD6D}"/>
                </c:ext>
              </c:extLst>
            </c:dLbl>
            <c:dLbl>
              <c:idx val="11"/>
              <c:layout>
                <c:manualLayout>
                  <c:x val="1.3591568860880981E-3"/>
                  <c:y val="9.12863269374820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B2-477E-854F-67428D1EFD6D}"/>
                </c:ext>
              </c:extLst>
            </c:dLbl>
            <c:dLbl>
              <c:idx val="16"/>
              <c:layout>
                <c:manualLayout>
                  <c:x val="-2.718313772176296E-3"/>
                  <c:y val="0.52005543831050383"/>
                </c:manualLayout>
              </c:layout>
              <c:tx>
                <c:rich>
                  <a:bodyPr/>
                  <a:lstStyle/>
                  <a:p>
                    <a:r>
                      <a:rPr lang="en-US"/>
                      <a:t>-97,36%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B2-477E-854F-67428D1EFD6D}"/>
                </c:ext>
              </c:extLst>
            </c:dLbl>
            <c:dLbl>
              <c:idx val="17"/>
              <c:layout>
                <c:manualLayout>
                  <c:x val="1.3591568860880981E-3"/>
                  <c:y val="9.40525792689208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DB2-477E-854F-67428D1EFD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a:glow rad="127000">
                        <a:schemeClr val="accent6">
                          <a:lumMod val="40000"/>
                          <a:lumOff val="60000"/>
                        </a:schemeClr>
                      </a:glow>
                    </a:effectLst>
                  </c:spPr>
                </c15:leaderLines>
              </c:ext>
            </c:extLst>
          </c:dLbls>
          <c:cat>
            <c:strRef>
              <c:f>'Companii brokeraj dinamica'!$C$9:$T$9</c:f>
              <c:strCache>
                <c:ptCount val="18"/>
                <c:pt idx="0">
                  <c:v>Clasa A1</c:v>
                </c:pt>
                <c:pt idx="1">
                  <c:v> Clasa A2</c:v>
                </c:pt>
                <c:pt idx="2">
                  <c:v>Clasa A3</c:v>
                </c:pt>
                <c:pt idx="3">
                  <c:v>Clasa A4</c:v>
                </c:pt>
                <c:pt idx="4">
                  <c:v>Clasa A5</c:v>
                </c:pt>
                <c:pt idx="5">
                  <c:v>Clasa A6</c:v>
                </c:pt>
                <c:pt idx="6">
                  <c:v>Clasa A7</c:v>
                </c:pt>
                <c:pt idx="7">
                  <c:v>Clasa A8</c:v>
                </c:pt>
                <c:pt idx="8">
                  <c:v>Clasa A9</c:v>
                </c:pt>
                <c:pt idx="9">
                  <c:v>Clasa A10</c:v>
                </c:pt>
                <c:pt idx="10">
                  <c:v>Clasa A11</c:v>
                </c:pt>
                <c:pt idx="11">
                  <c:v>Clasa A12</c:v>
                </c:pt>
                <c:pt idx="12">
                  <c:v>Clasa A13</c:v>
                </c:pt>
                <c:pt idx="13">
                  <c:v>Clasa A14</c:v>
                </c:pt>
                <c:pt idx="14">
                  <c:v>Clasa A15</c:v>
                </c:pt>
                <c:pt idx="15">
                  <c:v>Clasa A16</c:v>
                </c:pt>
                <c:pt idx="16">
                  <c:v>Clasa A17</c:v>
                </c:pt>
                <c:pt idx="17">
                  <c:v>Clasa A18</c:v>
                </c:pt>
              </c:strCache>
            </c:strRef>
          </c:cat>
          <c:val>
            <c:numRef>
              <c:f>'Companii brokeraj dinamica'!$C$11:$T$11</c:f>
              <c:numCache>
                <c:formatCode>0.00%</c:formatCode>
                <c:ptCount val="18"/>
                <c:pt idx="0">
                  <c:v>6.2711685720327273E-2</c:v>
                </c:pt>
                <c:pt idx="1">
                  <c:v>0.16852415040404931</c:v>
                </c:pt>
                <c:pt idx="2">
                  <c:v>0.2225312547484071</c:v>
                </c:pt>
                <c:pt idx="3">
                  <c:v>-2.9677811161541903E-2</c:v>
                </c:pt>
                <c:pt idx="4">
                  <c:v>0.19416722709611278</c:v>
                </c:pt>
                <c:pt idx="5">
                  <c:v>0.32589759836624776</c:v>
                </c:pt>
                <c:pt idx="6">
                  <c:v>5.6473347478670985E-2</c:v>
                </c:pt>
                <c:pt idx="7">
                  <c:v>0.2045658335180279</c:v>
                </c:pt>
                <c:pt idx="8">
                  <c:v>0.31238166453339955</c:v>
                </c:pt>
                <c:pt idx="9">
                  <c:v>-0.10627316509648246</c:v>
                </c:pt>
                <c:pt idx="10">
                  <c:v>-0.35</c:v>
                </c:pt>
                <c:pt idx="11">
                  <c:v>-5.4399348109991891E-2</c:v>
                </c:pt>
                <c:pt idx="12">
                  <c:v>0.10397072429259617</c:v>
                </c:pt>
                <c:pt idx="13">
                  <c:v>3.5700909456754209E-3</c:v>
                </c:pt>
                <c:pt idx="14">
                  <c:v>0.14853854956612453</c:v>
                </c:pt>
                <c:pt idx="15">
                  <c:v>0.12089771067279553</c:v>
                </c:pt>
                <c:pt idx="16">
                  <c:v>-0.6</c:v>
                </c:pt>
                <c:pt idx="17">
                  <c:v>-6.0367002015364449E-2</c:v>
                </c:pt>
              </c:numCache>
            </c:numRef>
          </c:val>
          <c:extLst>
            <c:ext xmlns:c16="http://schemas.microsoft.com/office/drawing/2014/chart" uri="{C3380CC4-5D6E-409C-BE32-E72D297353CC}">
              <c16:uniqueId val="{00000006-8DB2-477E-854F-67428D1EFD6D}"/>
            </c:ext>
          </c:extLst>
        </c:ser>
        <c:dLbls>
          <c:showLegendKey val="0"/>
          <c:showVal val="0"/>
          <c:showCatName val="0"/>
          <c:showSerName val="0"/>
          <c:showPercent val="0"/>
          <c:showBubbleSize val="0"/>
        </c:dLbls>
        <c:gapWidth val="219"/>
        <c:overlap val="-27"/>
        <c:axId val="694463072"/>
        <c:axId val="619428848"/>
      </c:barChart>
      <c:catAx>
        <c:axId val="69446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619428848"/>
        <c:crosses val="autoZero"/>
        <c:auto val="1"/>
        <c:lblAlgn val="ctr"/>
        <c:lblOffset val="100"/>
        <c:noMultiLvlLbl val="0"/>
      </c:catAx>
      <c:valAx>
        <c:axId val="619428848"/>
        <c:scaling>
          <c:orientation val="minMax"/>
        </c:scaling>
        <c:delete val="1"/>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crossAx val="694463072"/>
        <c:crosses val="autoZero"/>
        <c:crossBetween val="between"/>
      </c:valAx>
      <c:spPr>
        <a:noFill/>
        <a:ln>
          <a:solidFill>
            <a:schemeClr val="accent6">
              <a:lumMod val="40000"/>
              <a:lumOff val="60000"/>
            </a:schemeClr>
          </a:solidFill>
        </a:ln>
        <a:effectLst/>
      </c:spPr>
    </c:plotArea>
    <c:plotVisOnly val="1"/>
    <c:dispBlanksAs val="gap"/>
    <c:showDLblsOverMax val="0"/>
  </c:chart>
  <c:spPr>
    <a:solidFill>
      <a:schemeClr val="bg1"/>
    </a:solidFill>
    <a:ln w="9525" cap="flat" cmpd="sng" algn="ctr">
      <a:solidFill>
        <a:schemeClr val="accent6">
          <a:lumMod val="40000"/>
          <a:lumOff val="60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view3D>
      <c:rotX val="75"/>
      <c:rotY val="24"/>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5.0243082359803071E-2"/>
          <c:w val="1"/>
          <c:h val="0.84510833204672942"/>
        </c:manualLayout>
      </c:layout>
      <c:pie3DChart>
        <c:varyColors val="1"/>
        <c:ser>
          <c:idx val="0"/>
          <c:order val="0"/>
          <c:explosion val="8"/>
          <c:dPt>
            <c:idx val="0"/>
            <c:bubble3D val="0"/>
            <c:spPr>
              <a:solidFill>
                <a:schemeClr val="accent1"/>
              </a:solidFill>
              <a:ln w="19050">
                <a:solidFill>
                  <a:schemeClr val="lt1"/>
                </a:solidFill>
              </a:ln>
              <a:effectLst/>
              <a:sp3d contourW="19050">
                <a:contourClr>
                  <a:schemeClr val="lt1"/>
                </a:contourClr>
              </a:sp3d>
            </c:spPr>
            <c:extLst>
              <c:ext xmlns:c16="http://schemas.microsoft.com/office/drawing/2014/chart" uri="{C3380CC4-5D6E-409C-BE32-E72D297353CC}">
                <c16:uniqueId val="{00000001-5B2A-448E-91AE-74CADF8E508C}"/>
              </c:ext>
            </c:extLst>
          </c:dPt>
          <c:dPt>
            <c:idx val="1"/>
            <c:bubble3D val="0"/>
            <c:spPr>
              <a:solidFill>
                <a:schemeClr val="accent2"/>
              </a:solidFill>
              <a:ln w="19050">
                <a:solidFill>
                  <a:schemeClr val="lt1"/>
                </a:solidFill>
              </a:ln>
              <a:effectLst/>
              <a:sp3d contourW="19050">
                <a:contourClr>
                  <a:schemeClr val="lt1"/>
                </a:contourClr>
              </a:sp3d>
            </c:spPr>
            <c:extLst>
              <c:ext xmlns:c16="http://schemas.microsoft.com/office/drawing/2014/chart" uri="{C3380CC4-5D6E-409C-BE32-E72D297353CC}">
                <c16:uniqueId val="{00000003-5B2A-448E-91AE-74CADF8E508C}"/>
              </c:ext>
            </c:extLst>
          </c:dPt>
          <c:dPt>
            <c:idx val="2"/>
            <c:bubble3D val="0"/>
            <c:spPr>
              <a:solidFill>
                <a:schemeClr val="accent3"/>
              </a:solidFill>
              <a:ln w="19050">
                <a:solidFill>
                  <a:schemeClr val="lt1"/>
                </a:solidFill>
              </a:ln>
              <a:effectLst/>
              <a:sp3d contourW="19050">
                <a:contourClr>
                  <a:schemeClr val="lt1"/>
                </a:contourClr>
              </a:sp3d>
            </c:spPr>
            <c:extLst>
              <c:ext xmlns:c16="http://schemas.microsoft.com/office/drawing/2014/chart" uri="{C3380CC4-5D6E-409C-BE32-E72D297353CC}">
                <c16:uniqueId val="{00000005-5B2A-448E-91AE-74CADF8E508C}"/>
              </c:ext>
            </c:extLst>
          </c:dPt>
          <c:dPt>
            <c:idx val="3"/>
            <c:bubble3D val="0"/>
            <c:spPr>
              <a:solidFill>
                <a:schemeClr val="accent4"/>
              </a:solidFill>
              <a:ln w="19050">
                <a:solidFill>
                  <a:schemeClr val="lt1"/>
                </a:solidFill>
              </a:ln>
              <a:effectLst/>
              <a:sp3d contourW="19050">
                <a:contourClr>
                  <a:schemeClr val="lt1"/>
                </a:contourClr>
              </a:sp3d>
            </c:spPr>
            <c:extLst>
              <c:ext xmlns:c16="http://schemas.microsoft.com/office/drawing/2014/chart" uri="{C3380CC4-5D6E-409C-BE32-E72D297353CC}">
                <c16:uniqueId val="{00000007-5B2A-448E-91AE-74CADF8E508C}"/>
              </c:ext>
            </c:extLst>
          </c:dPt>
          <c:dPt>
            <c:idx val="4"/>
            <c:bubble3D val="0"/>
            <c:spPr>
              <a:solidFill>
                <a:schemeClr val="accent5"/>
              </a:solidFill>
              <a:ln w="19050">
                <a:solidFill>
                  <a:schemeClr val="lt1"/>
                </a:solidFill>
              </a:ln>
              <a:effectLst>
                <a:outerShdw blurRad="63500" dist="50800" dir="5400000" algn="ctr" rotWithShape="0">
                  <a:srgbClr val="000000">
                    <a:alpha val="43137"/>
                  </a:srgbClr>
                </a:outerShdw>
              </a:effectLst>
              <a:sp3d contourW="19050">
                <a:contourClr>
                  <a:schemeClr val="lt1"/>
                </a:contourClr>
              </a:sp3d>
            </c:spPr>
            <c:extLst>
              <c:ext xmlns:c16="http://schemas.microsoft.com/office/drawing/2014/chart" uri="{C3380CC4-5D6E-409C-BE32-E72D297353CC}">
                <c16:uniqueId val="{00000009-5B2A-448E-91AE-74CADF8E508C}"/>
              </c:ext>
            </c:extLst>
          </c:dPt>
          <c:dPt>
            <c:idx val="5"/>
            <c:bubble3D val="0"/>
            <c:spPr>
              <a:solidFill>
                <a:schemeClr val="accent6"/>
              </a:solidFill>
              <a:ln w="19050">
                <a:solidFill>
                  <a:schemeClr val="lt1"/>
                </a:solidFill>
              </a:ln>
              <a:effectLst>
                <a:outerShdw blurRad="63500" dist="50800" dir="5400000" algn="ctr" rotWithShape="0">
                  <a:srgbClr val="000000">
                    <a:alpha val="43137"/>
                  </a:srgbClr>
                </a:outerShdw>
              </a:effectLst>
              <a:sp3d contourW="19050">
                <a:contourClr>
                  <a:schemeClr val="lt1"/>
                </a:contourClr>
              </a:sp3d>
            </c:spPr>
            <c:extLst>
              <c:ext xmlns:c16="http://schemas.microsoft.com/office/drawing/2014/chart" uri="{C3380CC4-5D6E-409C-BE32-E72D297353CC}">
                <c16:uniqueId val="{0000000B-5B2A-448E-91AE-74CADF8E508C}"/>
              </c:ext>
            </c:extLst>
          </c:dPt>
          <c:dPt>
            <c:idx val="6"/>
            <c:bubble3D val="0"/>
            <c:spPr>
              <a:solidFill>
                <a:schemeClr val="accent1">
                  <a:lumMod val="60000"/>
                </a:schemeClr>
              </a:solidFill>
              <a:ln w="19050">
                <a:solidFill>
                  <a:schemeClr val="lt1"/>
                </a:solidFill>
              </a:ln>
              <a:effectLst>
                <a:outerShdw blurRad="63500" dist="50800" dir="5400000" algn="ctr" rotWithShape="0">
                  <a:srgbClr val="000000">
                    <a:alpha val="43137"/>
                  </a:srgbClr>
                </a:outerShdw>
              </a:effectLst>
              <a:sp3d contourW="19050">
                <a:contourClr>
                  <a:schemeClr val="lt1"/>
                </a:contourClr>
              </a:sp3d>
            </c:spPr>
            <c:extLst>
              <c:ext xmlns:c16="http://schemas.microsoft.com/office/drawing/2014/chart" uri="{C3380CC4-5D6E-409C-BE32-E72D297353CC}">
                <c16:uniqueId val="{0000000D-5B2A-448E-91AE-74CADF8E508C}"/>
              </c:ext>
            </c:extLst>
          </c:dPt>
          <c:dPt>
            <c:idx val="7"/>
            <c:bubble3D val="0"/>
            <c:spPr>
              <a:solidFill>
                <a:schemeClr val="accent2">
                  <a:lumMod val="60000"/>
                </a:schemeClr>
              </a:solidFill>
              <a:ln w="19050">
                <a:solidFill>
                  <a:schemeClr val="lt1"/>
                </a:solidFill>
              </a:ln>
              <a:effectLst>
                <a:outerShdw blurRad="63500" dist="50800" dir="5400000" algn="ctr" rotWithShape="0">
                  <a:srgbClr val="000000">
                    <a:alpha val="43137"/>
                  </a:srgbClr>
                </a:outerShdw>
              </a:effectLst>
              <a:sp3d contourW="19050">
                <a:contourClr>
                  <a:schemeClr val="lt1"/>
                </a:contourClr>
              </a:sp3d>
            </c:spPr>
            <c:extLst>
              <c:ext xmlns:c16="http://schemas.microsoft.com/office/drawing/2014/chart" uri="{C3380CC4-5D6E-409C-BE32-E72D297353CC}">
                <c16:uniqueId val="{0000000F-5B2A-448E-91AE-74CADF8E508C}"/>
              </c:ext>
            </c:extLst>
          </c:dPt>
          <c:dPt>
            <c:idx val="8"/>
            <c:bubble3D val="0"/>
            <c:spPr>
              <a:solidFill>
                <a:schemeClr val="accent3">
                  <a:lumMod val="60000"/>
                </a:schemeClr>
              </a:solidFill>
              <a:ln w="19050">
                <a:solidFill>
                  <a:schemeClr val="lt1"/>
                </a:solidFill>
              </a:ln>
              <a:effectLst>
                <a:outerShdw blurRad="63500" dist="50800" dir="5400000" algn="ctr" rotWithShape="0">
                  <a:srgbClr val="000000">
                    <a:alpha val="43137"/>
                  </a:srgbClr>
                </a:outerShdw>
              </a:effectLst>
              <a:sp3d contourW="19050">
                <a:contourClr>
                  <a:schemeClr val="lt1"/>
                </a:contourClr>
              </a:sp3d>
            </c:spPr>
            <c:extLst>
              <c:ext xmlns:c16="http://schemas.microsoft.com/office/drawing/2014/chart" uri="{C3380CC4-5D6E-409C-BE32-E72D297353CC}">
                <c16:uniqueId val="{00000011-5B2A-448E-91AE-74CADF8E508C}"/>
              </c:ext>
            </c:extLst>
          </c:dPt>
          <c:dPt>
            <c:idx val="9"/>
            <c:bubble3D val="0"/>
            <c:spPr>
              <a:solidFill>
                <a:schemeClr val="accent4">
                  <a:lumMod val="60000"/>
                </a:schemeClr>
              </a:solidFill>
              <a:ln w="19050">
                <a:solidFill>
                  <a:schemeClr val="lt1"/>
                </a:solidFill>
              </a:ln>
              <a:effectLst>
                <a:outerShdw blurRad="63500" dist="50800" dir="5400000" algn="ctr" rotWithShape="0">
                  <a:srgbClr val="000000">
                    <a:alpha val="43137"/>
                  </a:srgbClr>
                </a:outerShdw>
              </a:effectLst>
              <a:sp3d contourW="19050">
                <a:contourClr>
                  <a:schemeClr val="lt1"/>
                </a:contourClr>
              </a:sp3d>
            </c:spPr>
            <c:extLst>
              <c:ext xmlns:c16="http://schemas.microsoft.com/office/drawing/2014/chart" uri="{C3380CC4-5D6E-409C-BE32-E72D297353CC}">
                <c16:uniqueId val="{00000013-5B2A-448E-91AE-74CADF8E508C}"/>
              </c:ext>
            </c:extLst>
          </c:dPt>
          <c:dPt>
            <c:idx val="10"/>
            <c:bubble3D val="0"/>
            <c:spPr>
              <a:solidFill>
                <a:schemeClr val="accent5">
                  <a:lumMod val="60000"/>
                </a:schemeClr>
              </a:solidFill>
              <a:ln w="19050">
                <a:solidFill>
                  <a:schemeClr val="lt1"/>
                </a:solidFill>
              </a:ln>
              <a:effectLst>
                <a:outerShdw blurRad="63500" dist="50800" dir="5400000" algn="ctr" rotWithShape="0">
                  <a:srgbClr val="000000">
                    <a:alpha val="43137"/>
                  </a:srgbClr>
                </a:outerShdw>
              </a:effectLst>
              <a:sp3d contourW="19050">
                <a:contourClr>
                  <a:schemeClr val="lt1"/>
                </a:contourClr>
              </a:sp3d>
            </c:spPr>
            <c:extLst>
              <c:ext xmlns:c16="http://schemas.microsoft.com/office/drawing/2014/chart" uri="{C3380CC4-5D6E-409C-BE32-E72D297353CC}">
                <c16:uniqueId val="{00000015-5B2A-448E-91AE-74CADF8E508C}"/>
              </c:ext>
            </c:extLst>
          </c:dPt>
          <c:dPt>
            <c:idx val="11"/>
            <c:bubble3D val="0"/>
            <c:spPr>
              <a:solidFill>
                <a:schemeClr val="accent6">
                  <a:lumMod val="60000"/>
                </a:schemeClr>
              </a:solidFill>
              <a:ln w="19050">
                <a:solidFill>
                  <a:schemeClr val="lt1"/>
                </a:solidFill>
              </a:ln>
              <a:effectLst>
                <a:outerShdw blurRad="63500" dist="50800" dir="5400000" algn="ctr" rotWithShape="0">
                  <a:srgbClr val="000000">
                    <a:alpha val="43137"/>
                  </a:srgbClr>
                </a:outerShdw>
              </a:effectLst>
              <a:sp3d contourW="19050">
                <a:contourClr>
                  <a:schemeClr val="lt1"/>
                </a:contourClr>
              </a:sp3d>
            </c:spPr>
            <c:extLst>
              <c:ext xmlns:c16="http://schemas.microsoft.com/office/drawing/2014/chart" uri="{C3380CC4-5D6E-409C-BE32-E72D297353CC}">
                <c16:uniqueId val="{00000017-5B2A-448E-91AE-74CADF8E508C}"/>
              </c:ext>
            </c:extLst>
          </c:dPt>
          <c:dPt>
            <c:idx val="12"/>
            <c:bubble3D val="0"/>
            <c:spPr>
              <a:solidFill>
                <a:schemeClr val="accent1">
                  <a:lumMod val="80000"/>
                  <a:lumOff val="20000"/>
                </a:schemeClr>
              </a:solidFill>
              <a:ln w="19050">
                <a:solidFill>
                  <a:schemeClr val="lt1"/>
                </a:solidFill>
              </a:ln>
              <a:effectLst>
                <a:outerShdw blurRad="63500" dist="50800" dir="5400000" algn="ctr" rotWithShape="0">
                  <a:srgbClr val="000000">
                    <a:alpha val="43137"/>
                  </a:srgbClr>
                </a:outerShdw>
              </a:effectLst>
              <a:sp3d contourW="19050">
                <a:contourClr>
                  <a:schemeClr val="lt1"/>
                </a:contourClr>
              </a:sp3d>
            </c:spPr>
            <c:extLst>
              <c:ext xmlns:c16="http://schemas.microsoft.com/office/drawing/2014/chart" uri="{C3380CC4-5D6E-409C-BE32-E72D297353CC}">
                <c16:uniqueId val="{00000019-5B2A-448E-91AE-74CADF8E508C}"/>
              </c:ext>
            </c:extLst>
          </c:dPt>
          <c:dPt>
            <c:idx val="13"/>
            <c:bubble3D val="0"/>
            <c:spPr>
              <a:solidFill>
                <a:schemeClr val="accent2">
                  <a:lumMod val="80000"/>
                  <a:lumOff val="20000"/>
                </a:schemeClr>
              </a:solidFill>
              <a:ln w="19050">
                <a:solidFill>
                  <a:schemeClr val="lt1"/>
                </a:solidFill>
              </a:ln>
              <a:effectLst>
                <a:outerShdw blurRad="63500" dist="50800" dir="5400000" algn="ctr" rotWithShape="0">
                  <a:srgbClr val="000000">
                    <a:alpha val="43137"/>
                  </a:srgbClr>
                </a:outerShdw>
              </a:effectLst>
              <a:sp3d contourW="19050">
                <a:contourClr>
                  <a:schemeClr val="lt1"/>
                </a:contourClr>
              </a:sp3d>
            </c:spPr>
            <c:extLst>
              <c:ext xmlns:c16="http://schemas.microsoft.com/office/drawing/2014/chart" uri="{C3380CC4-5D6E-409C-BE32-E72D297353CC}">
                <c16:uniqueId val="{0000001B-5B2A-448E-91AE-74CADF8E508C}"/>
              </c:ext>
            </c:extLst>
          </c:dPt>
          <c:dPt>
            <c:idx val="14"/>
            <c:bubble3D val="0"/>
            <c:spPr>
              <a:solidFill>
                <a:schemeClr val="accent3">
                  <a:lumMod val="80000"/>
                  <a:lumOff val="20000"/>
                </a:schemeClr>
              </a:solidFill>
              <a:ln w="19050">
                <a:solidFill>
                  <a:schemeClr val="lt1"/>
                </a:solidFill>
              </a:ln>
              <a:effectLst>
                <a:outerShdw blurRad="63500" dist="50800" dir="5400000" algn="ctr" rotWithShape="0">
                  <a:srgbClr val="000000">
                    <a:alpha val="43137"/>
                  </a:srgbClr>
                </a:outerShdw>
              </a:effectLst>
              <a:sp3d contourW="19050">
                <a:contourClr>
                  <a:schemeClr val="lt1"/>
                </a:contourClr>
              </a:sp3d>
            </c:spPr>
            <c:extLst>
              <c:ext xmlns:c16="http://schemas.microsoft.com/office/drawing/2014/chart" uri="{C3380CC4-5D6E-409C-BE32-E72D297353CC}">
                <c16:uniqueId val="{0000001D-5B2A-448E-91AE-74CADF8E508C}"/>
              </c:ext>
            </c:extLst>
          </c:dPt>
          <c:dPt>
            <c:idx val="15"/>
            <c:bubble3D val="0"/>
            <c:spPr>
              <a:solidFill>
                <a:schemeClr val="accent4">
                  <a:lumMod val="80000"/>
                  <a:lumOff val="20000"/>
                </a:schemeClr>
              </a:solidFill>
              <a:ln w="19050">
                <a:solidFill>
                  <a:schemeClr val="lt1"/>
                </a:solidFill>
              </a:ln>
              <a:effectLst>
                <a:outerShdw blurRad="63500" dist="50800" dir="5400000" algn="ctr" rotWithShape="0">
                  <a:srgbClr val="000000">
                    <a:alpha val="43137"/>
                  </a:srgbClr>
                </a:outerShdw>
              </a:effectLst>
              <a:sp3d contourW="19050">
                <a:contourClr>
                  <a:schemeClr val="lt1"/>
                </a:contourClr>
              </a:sp3d>
            </c:spPr>
            <c:extLst>
              <c:ext xmlns:c16="http://schemas.microsoft.com/office/drawing/2014/chart" uri="{C3380CC4-5D6E-409C-BE32-E72D297353CC}">
                <c16:uniqueId val="{0000001F-5B2A-448E-91AE-74CADF8E508C}"/>
              </c:ext>
            </c:extLst>
          </c:dPt>
          <c:dPt>
            <c:idx val="16"/>
            <c:bubble3D val="0"/>
            <c:spPr>
              <a:solidFill>
                <a:schemeClr val="accent5">
                  <a:lumMod val="80000"/>
                  <a:lumOff val="20000"/>
                </a:schemeClr>
              </a:solidFill>
              <a:ln w="19050">
                <a:solidFill>
                  <a:schemeClr val="lt1"/>
                </a:solidFill>
              </a:ln>
              <a:effectLst>
                <a:outerShdw blurRad="63500" dist="50800" dir="5400000" algn="ctr" rotWithShape="0">
                  <a:srgbClr val="000000">
                    <a:alpha val="43137"/>
                  </a:srgbClr>
                </a:outerShdw>
              </a:effectLst>
              <a:sp3d contourW="19050">
                <a:contourClr>
                  <a:schemeClr val="lt1"/>
                </a:contourClr>
              </a:sp3d>
            </c:spPr>
            <c:extLst>
              <c:ext xmlns:c16="http://schemas.microsoft.com/office/drawing/2014/chart" uri="{C3380CC4-5D6E-409C-BE32-E72D297353CC}">
                <c16:uniqueId val="{00000021-5B2A-448E-91AE-74CADF8E508C}"/>
              </c:ext>
            </c:extLst>
          </c:dPt>
          <c:dPt>
            <c:idx val="17"/>
            <c:bubble3D val="0"/>
            <c:spPr>
              <a:solidFill>
                <a:schemeClr val="accent6">
                  <a:lumMod val="80000"/>
                  <a:lumOff val="20000"/>
                </a:schemeClr>
              </a:solidFill>
              <a:ln w="19050">
                <a:solidFill>
                  <a:schemeClr val="lt1"/>
                </a:solidFill>
              </a:ln>
              <a:effectLst>
                <a:outerShdw blurRad="63500" dist="50800" dir="5400000" algn="ctr" rotWithShape="0">
                  <a:srgbClr val="000000">
                    <a:alpha val="43137"/>
                  </a:srgbClr>
                </a:outerShdw>
              </a:effectLst>
              <a:sp3d contourW="19050">
                <a:contourClr>
                  <a:schemeClr val="lt1"/>
                </a:contourClr>
              </a:sp3d>
            </c:spPr>
            <c:extLst>
              <c:ext xmlns:c16="http://schemas.microsoft.com/office/drawing/2014/chart" uri="{C3380CC4-5D6E-409C-BE32-E72D297353CC}">
                <c16:uniqueId val="{00000023-5B2A-448E-91AE-74CADF8E508C}"/>
              </c:ext>
            </c:extLst>
          </c:dPt>
          <c:dPt>
            <c:idx val="18"/>
            <c:bubble3D val="0"/>
            <c:spPr>
              <a:solidFill>
                <a:schemeClr val="accent1">
                  <a:lumMod val="80000"/>
                </a:schemeClr>
              </a:solidFill>
              <a:ln w="19050">
                <a:solidFill>
                  <a:schemeClr val="lt1"/>
                </a:solidFill>
              </a:ln>
              <a:effectLst>
                <a:outerShdw blurRad="63500" dist="50800" dir="5400000" algn="ctr" rotWithShape="0">
                  <a:srgbClr val="000000">
                    <a:alpha val="43137"/>
                  </a:srgbClr>
                </a:outerShdw>
              </a:effectLst>
              <a:sp3d contourW="19050">
                <a:contourClr>
                  <a:schemeClr val="lt1"/>
                </a:contourClr>
              </a:sp3d>
            </c:spPr>
            <c:extLst>
              <c:ext xmlns:c16="http://schemas.microsoft.com/office/drawing/2014/chart" uri="{C3380CC4-5D6E-409C-BE32-E72D297353CC}">
                <c16:uniqueId val="{00000025-5B2A-448E-91AE-74CADF8E508C}"/>
              </c:ext>
            </c:extLst>
          </c:dPt>
          <c:dLbls>
            <c:dLbl>
              <c:idx val="0"/>
              <c:layout>
                <c:manualLayout>
                  <c:x val="-9.6539421625741723E-2"/>
                  <c:y val="-0.2302320401855773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2A-448E-91AE-74CADF8E508C}"/>
                </c:ext>
              </c:extLst>
            </c:dLbl>
            <c:dLbl>
              <c:idx val="2"/>
              <c:layout>
                <c:manualLayout>
                  <c:x val="0.12959372512434658"/>
                  <c:y val="0.10963453328125107"/>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B2A-448E-91AE-74CADF8E508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'Companii brokeraj_AV'!$L$4:$N$4</c:f>
              <c:strCache>
                <c:ptCount val="3"/>
                <c:pt idx="0">
                  <c:v>C1</c:v>
                </c:pt>
                <c:pt idx="1">
                  <c:v>C2+C4</c:v>
                </c:pt>
                <c:pt idx="2">
                  <c:v>C3</c:v>
                </c:pt>
              </c:strCache>
            </c:strRef>
          </c:cat>
          <c:val>
            <c:numRef>
              <c:f>'Companii brokeraj_AV'!$L$5:$N$5</c:f>
              <c:numCache>
                <c:formatCode>0.000%</c:formatCode>
                <c:ptCount val="3"/>
                <c:pt idx="0">
                  <c:v>0.57319515017055711</c:v>
                </c:pt>
                <c:pt idx="1">
                  <c:v>4.5115355529108572E-5</c:v>
                </c:pt>
                <c:pt idx="2">
                  <c:v>0.42675000000000002</c:v>
                </c:pt>
              </c:numCache>
            </c:numRef>
          </c:val>
          <c:extLst>
            <c:ext xmlns:c16="http://schemas.microsoft.com/office/drawing/2014/chart" uri="{C3380CC4-5D6E-409C-BE32-E72D297353CC}">
              <c16:uniqueId val="{00000026-5B2A-448E-91AE-74CADF8E508C}"/>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view3D>
      <c:rotX val="75"/>
      <c:rotY val="24"/>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5.0243082359803071E-2"/>
          <c:w val="1"/>
          <c:h val="0.84510833204672942"/>
        </c:manualLayout>
      </c:layout>
      <c:pie3DChart>
        <c:varyColors val="1"/>
        <c:ser>
          <c:idx val="0"/>
          <c:order val="0"/>
          <c:explosion val="6"/>
          <c:dPt>
            <c:idx val="0"/>
            <c:bubble3D val="0"/>
            <c:spPr>
              <a:solidFill>
                <a:schemeClr val="accent1"/>
              </a:solidFill>
              <a:ln w="19050">
                <a:solidFill>
                  <a:schemeClr val="lt1"/>
                </a:solidFill>
              </a:ln>
              <a:effectLst/>
              <a:sp3d contourW="19050">
                <a:contourClr>
                  <a:schemeClr val="lt1"/>
                </a:contourClr>
              </a:sp3d>
            </c:spPr>
            <c:extLst>
              <c:ext xmlns:c16="http://schemas.microsoft.com/office/drawing/2014/chart" uri="{C3380CC4-5D6E-409C-BE32-E72D297353CC}">
                <c16:uniqueId val="{00000001-1854-46A6-AAE7-8B9AFB679DC2}"/>
              </c:ext>
            </c:extLst>
          </c:dPt>
          <c:dPt>
            <c:idx val="1"/>
            <c:bubble3D val="0"/>
            <c:spPr>
              <a:solidFill>
                <a:schemeClr val="accent2"/>
              </a:solidFill>
              <a:ln w="19050">
                <a:solidFill>
                  <a:schemeClr val="lt1"/>
                </a:solidFill>
              </a:ln>
              <a:effectLst/>
              <a:sp3d contourW="19050">
                <a:contourClr>
                  <a:schemeClr val="lt1"/>
                </a:contourClr>
              </a:sp3d>
            </c:spPr>
            <c:extLst>
              <c:ext xmlns:c16="http://schemas.microsoft.com/office/drawing/2014/chart" uri="{C3380CC4-5D6E-409C-BE32-E72D297353CC}">
                <c16:uniqueId val="{00000003-1854-46A6-AAE7-8B9AFB679DC2}"/>
              </c:ext>
            </c:extLst>
          </c:dPt>
          <c:dPt>
            <c:idx val="2"/>
            <c:bubble3D val="0"/>
            <c:spPr>
              <a:solidFill>
                <a:schemeClr val="accent3"/>
              </a:solidFill>
              <a:ln w="19050">
                <a:solidFill>
                  <a:schemeClr val="lt1"/>
                </a:solidFill>
              </a:ln>
              <a:effectLst/>
              <a:sp3d contourW="19050">
                <a:contourClr>
                  <a:schemeClr val="lt1"/>
                </a:contourClr>
              </a:sp3d>
            </c:spPr>
            <c:extLst>
              <c:ext xmlns:c16="http://schemas.microsoft.com/office/drawing/2014/chart" uri="{C3380CC4-5D6E-409C-BE32-E72D297353CC}">
                <c16:uniqueId val="{00000005-1854-46A6-AAE7-8B9AFB679DC2}"/>
              </c:ext>
            </c:extLst>
          </c:dPt>
          <c:dPt>
            <c:idx val="3"/>
            <c:bubble3D val="0"/>
            <c:spPr>
              <a:solidFill>
                <a:schemeClr val="accent4"/>
              </a:solidFill>
              <a:ln w="19050">
                <a:solidFill>
                  <a:schemeClr val="lt1"/>
                </a:solidFill>
              </a:ln>
              <a:effectLst/>
              <a:sp3d contourW="19050">
                <a:contourClr>
                  <a:schemeClr val="lt1"/>
                </a:contourClr>
              </a:sp3d>
            </c:spPr>
            <c:extLst>
              <c:ext xmlns:c16="http://schemas.microsoft.com/office/drawing/2014/chart" uri="{C3380CC4-5D6E-409C-BE32-E72D297353CC}">
                <c16:uniqueId val="{00000007-1854-46A6-AAE7-8B9AFB679DC2}"/>
              </c:ext>
            </c:extLst>
          </c:dPt>
          <c:dPt>
            <c:idx val="4"/>
            <c:bubble3D val="0"/>
            <c:spPr>
              <a:solidFill>
                <a:schemeClr val="accent5"/>
              </a:solidFill>
              <a:ln w="19050">
                <a:solidFill>
                  <a:schemeClr val="lt1"/>
                </a:solidFill>
              </a:ln>
              <a:effectLst>
                <a:outerShdw blurRad="63500" dist="50800" dir="5400000" algn="ctr" rotWithShape="0">
                  <a:srgbClr val="000000">
                    <a:alpha val="43137"/>
                  </a:srgbClr>
                </a:outerShdw>
              </a:effectLst>
              <a:sp3d contourW="19050">
                <a:contourClr>
                  <a:schemeClr val="lt1"/>
                </a:contourClr>
              </a:sp3d>
            </c:spPr>
            <c:extLst>
              <c:ext xmlns:c16="http://schemas.microsoft.com/office/drawing/2014/chart" uri="{C3380CC4-5D6E-409C-BE32-E72D297353CC}">
                <c16:uniqueId val="{00000009-1854-46A6-AAE7-8B9AFB679DC2}"/>
              </c:ext>
            </c:extLst>
          </c:dPt>
          <c:dPt>
            <c:idx val="5"/>
            <c:bubble3D val="0"/>
            <c:spPr>
              <a:solidFill>
                <a:schemeClr val="accent6"/>
              </a:solidFill>
              <a:ln w="19050">
                <a:solidFill>
                  <a:schemeClr val="lt1"/>
                </a:solidFill>
              </a:ln>
              <a:effectLst>
                <a:outerShdw blurRad="63500" dist="50800" dir="5400000" algn="ctr" rotWithShape="0">
                  <a:srgbClr val="000000">
                    <a:alpha val="43137"/>
                  </a:srgbClr>
                </a:outerShdw>
              </a:effectLst>
              <a:sp3d contourW="19050">
                <a:contourClr>
                  <a:schemeClr val="lt1"/>
                </a:contourClr>
              </a:sp3d>
            </c:spPr>
            <c:extLst>
              <c:ext xmlns:c16="http://schemas.microsoft.com/office/drawing/2014/chart" uri="{C3380CC4-5D6E-409C-BE32-E72D297353CC}">
                <c16:uniqueId val="{0000000B-1854-46A6-AAE7-8B9AFB679DC2}"/>
              </c:ext>
            </c:extLst>
          </c:dPt>
          <c:dPt>
            <c:idx val="6"/>
            <c:bubble3D val="0"/>
            <c:spPr>
              <a:solidFill>
                <a:schemeClr val="accent1">
                  <a:lumMod val="60000"/>
                </a:schemeClr>
              </a:solidFill>
              <a:ln w="19050">
                <a:solidFill>
                  <a:schemeClr val="lt1"/>
                </a:solidFill>
              </a:ln>
              <a:effectLst>
                <a:outerShdw blurRad="63500" dist="50800" dir="5400000" algn="ctr" rotWithShape="0">
                  <a:srgbClr val="000000">
                    <a:alpha val="43137"/>
                  </a:srgbClr>
                </a:outerShdw>
              </a:effectLst>
              <a:sp3d contourW="19050">
                <a:contourClr>
                  <a:schemeClr val="lt1"/>
                </a:contourClr>
              </a:sp3d>
            </c:spPr>
            <c:extLst>
              <c:ext xmlns:c16="http://schemas.microsoft.com/office/drawing/2014/chart" uri="{C3380CC4-5D6E-409C-BE32-E72D297353CC}">
                <c16:uniqueId val="{0000000D-1854-46A6-AAE7-8B9AFB679DC2}"/>
              </c:ext>
            </c:extLst>
          </c:dPt>
          <c:dPt>
            <c:idx val="7"/>
            <c:bubble3D val="0"/>
            <c:spPr>
              <a:solidFill>
                <a:schemeClr val="accent2">
                  <a:lumMod val="60000"/>
                </a:schemeClr>
              </a:solidFill>
              <a:ln w="19050">
                <a:solidFill>
                  <a:schemeClr val="lt1"/>
                </a:solidFill>
              </a:ln>
              <a:effectLst>
                <a:outerShdw blurRad="63500" dist="50800" dir="5400000" algn="ctr" rotWithShape="0">
                  <a:srgbClr val="000000">
                    <a:alpha val="43137"/>
                  </a:srgbClr>
                </a:outerShdw>
              </a:effectLst>
              <a:sp3d contourW="19050">
                <a:contourClr>
                  <a:schemeClr val="lt1"/>
                </a:contourClr>
              </a:sp3d>
            </c:spPr>
            <c:extLst>
              <c:ext xmlns:c16="http://schemas.microsoft.com/office/drawing/2014/chart" uri="{C3380CC4-5D6E-409C-BE32-E72D297353CC}">
                <c16:uniqueId val="{0000000F-1854-46A6-AAE7-8B9AFB679DC2}"/>
              </c:ext>
            </c:extLst>
          </c:dPt>
          <c:dPt>
            <c:idx val="8"/>
            <c:bubble3D val="0"/>
            <c:spPr>
              <a:solidFill>
                <a:schemeClr val="accent3">
                  <a:lumMod val="60000"/>
                </a:schemeClr>
              </a:solidFill>
              <a:ln w="19050">
                <a:solidFill>
                  <a:schemeClr val="lt1"/>
                </a:solidFill>
              </a:ln>
              <a:effectLst>
                <a:outerShdw blurRad="63500" dist="50800" dir="5400000" algn="ctr" rotWithShape="0">
                  <a:srgbClr val="000000">
                    <a:alpha val="43137"/>
                  </a:srgbClr>
                </a:outerShdw>
              </a:effectLst>
              <a:sp3d contourW="19050">
                <a:contourClr>
                  <a:schemeClr val="lt1"/>
                </a:contourClr>
              </a:sp3d>
            </c:spPr>
            <c:extLst>
              <c:ext xmlns:c16="http://schemas.microsoft.com/office/drawing/2014/chart" uri="{C3380CC4-5D6E-409C-BE32-E72D297353CC}">
                <c16:uniqueId val="{00000011-1854-46A6-AAE7-8B9AFB679DC2}"/>
              </c:ext>
            </c:extLst>
          </c:dPt>
          <c:dPt>
            <c:idx val="9"/>
            <c:bubble3D val="0"/>
            <c:spPr>
              <a:solidFill>
                <a:schemeClr val="accent4">
                  <a:lumMod val="60000"/>
                </a:schemeClr>
              </a:solidFill>
              <a:ln w="19050">
                <a:solidFill>
                  <a:schemeClr val="lt1"/>
                </a:solidFill>
              </a:ln>
              <a:effectLst>
                <a:outerShdw blurRad="63500" dist="50800" dir="5400000" algn="ctr" rotWithShape="0">
                  <a:srgbClr val="000000">
                    <a:alpha val="43137"/>
                  </a:srgbClr>
                </a:outerShdw>
              </a:effectLst>
              <a:sp3d contourW="19050">
                <a:contourClr>
                  <a:schemeClr val="lt1"/>
                </a:contourClr>
              </a:sp3d>
            </c:spPr>
            <c:extLst>
              <c:ext xmlns:c16="http://schemas.microsoft.com/office/drawing/2014/chart" uri="{C3380CC4-5D6E-409C-BE32-E72D297353CC}">
                <c16:uniqueId val="{00000013-1854-46A6-AAE7-8B9AFB679DC2}"/>
              </c:ext>
            </c:extLst>
          </c:dPt>
          <c:dPt>
            <c:idx val="10"/>
            <c:bubble3D val="0"/>
            <c:spPr>
              <a:solidFill>
                <a:schemeClr val="accent5">
                  <a:lumMod val="60000"/>
                </a:schemeClr>
              </a:solidFill>
              <a:ln w="19050">
                <a:solidFill>
                  <a:schemeClr val="lt1"/>
                </a:solidFill>
              </a:ln>
              <a:effectLst>
                <a:outerShdw blurRad="63500" dist="50800" dir="5400000" algn="ctr" rotWithShape="0">
                  <a:srgbClr val="000000">
                    <a:alpha val="43137"/>
                  </a:srgbClr>
                </a:outerShdw>
              </a:effectLst>
              <a:sp3d contourW="19050">
                <a:contourClr>
                  <a:schemeClr val="lt1"/>
                </a:contourClr>
              </a:sp3d>
            </c:spPr>
            <c:extLst>
              <c:ext xmlns:c16="http://schemas.microsoft.com/office/drawing/2014/chart" uri="{C3380CC4-5D6E-409C-BE32-E72D297353CC}">
                <c16:uniqueId val="{00000015-1854-46A6-AAE7-8B9AFB679DC2}"/>
              </c:ext>
            </c:extLst>
          </c:dPt>
          <c:dPt>
            <c:idx val="11"/>
            <c:bubble3D val="0"/>
            <c:spPr>
              <a:solidFill>
                <a:schemeClr val="accent6">
                  <a:lumMod val="60000"/>
                </a:schemeClr>
              </a:solidFill>
              <a:ln w="19050">
                <a:solidFill>
                  <a:schemeClr val="lt1"/>
                </a:solidFill>
              </a:ln>
              <a:effectLst>
                <a:outerShdw blurRad="63500" dist="50800" dir="5400000" algn="ctr" rotWithShape="0">
                  <a:srgbClr val="000000">
                    <a:alpha val="43137"/>
                  </a:srgbClr>
                </a:outerShdw>
              </a:effectLst>
              <a:sp3d contourW="19050">
                <a:contourClr>
                  <a:schemeClr val="lt1"/>
                </a:contourClr>
              </a:sp3d>
            </c:spPr>
            <c:extLst>
              <c:ext xmlns:c16="http://schemas.microsoft.com/office/drawing/2014/chart" uri="{C3380CC4-5D6E-409C-BE32-E72D297353CC}">
                <c16:uniqueId val="{00000017-1854-46A6-AAE7-8B9AFB679DC2}"/>
              </c:ext>
            </c:extLst>
          </c:dPt>
          <c:dPt>
            <c:idx val="12"/>
            <c:bubble3D val="0"/>
            <c:spPr>
              <a:solidFill>
                <a:schemeClr val="accent1">
                  <a:lumMod val="80000"/>
                  <a:lumOff val="20000"/>
                </a:schemeClr>
              </a:solidFill>
              <a:ln w="19050">
                <a:solidFill>
                  <a:schemeClr val="lt1"/>
                </a:solidFill>
              </a:ln>
              <a:effectLst>
                <a:outerShdw blurRad="63500" dist="50800" dir="5400000" algn="ctr" rotWithShape="0">
                  <a:srgbClr val="000000">
                    <a:alpha val="43137"/>
                  </a:srgbClr>
                </a:outerShdw>
              </a:effectLst>
              <a:sp3d contourW="19050">
                <a:contourClr>
                  <a:schemeClr val="lt1"/>
                </a:contourClr>
              </a:sp3d>
            </c:spPr>
            <c:extLst>
              <c:ext xmlns:c16="http://schemas.microsoft.com/office/drawing/2014/chart" uri="{C3380CC4-5D6E-409C-BE32-E72D297353CC}">
                <c16:uniqueId val="{00000019-1854-46A6-AAE7-8B9AFB679DC2}"/>
              </c:ext>
            </c:extLst>
          </c:dPt>
          <c:dPt>
            <c:idx val="13"/>
            <c:bubble3D val="0"/>
            <c:spPr>
              <a:solidFill>
                <a:schemeClr val="accent2">
                  <a:lumMod val="80000"/>
                  <a:lumOff val="20000"/>
                </a:schemeClr>
              </a:solidFill>
              <a:ln w="19050">
                <a:solidFill>
                  <a:schemeClr val="lt1"/>
                </a:solidFill>
              </a:ln>
              <a:effectLst>
                <a:outerShdw blurRad="63500" dist="50800" dir="5400000" algn="ctr" rotWithShape="0">
                  <a:srgbClr val="000000">
                    <a:alpha val="43137"/>
                  </a:srgbClr>
                </a:outerShdw>
              </a:effectLst>
              <a:sp3d contourW="19050">
                <a:contourClr>
                  <a:schemeClr val="lt1"/>
                </a:contourClr>
              </a:sp3d>
            </c:spPr>
            <c:extLst>
              <c:ext xmlns:c16="http://schemas.microsoft.com/office/drawing/2014/chart" uri="{C3380CC4-5D6E-409C-BE32-E72D297353CC}">
                <c16:uniqueId val="{0000001B-1854-46A6-AAE7-8B9AFB679DC2}"/>
              </c:ext>
            </c:extLst>
          </c:dPt>
          <c:dPt>
            <c:idx val="14"/>
            <c:bubble3D val="0"/>
            <c:spPr>
              <a:solidFill>
                <a:schemeClr val="accent3">
                  <a:lumMod val="80000"/>
                  <a:lumOff val="20000"/>
                </a:schemeClr>
              </a:solidFill>
              <a:ln w="19050">
                <a:solidFill>
                  <a:schemeClr val="lt1"/>
                </a:solidFill>
              </a:ln>
              <a:effectLst>
                <a:outerShdw blurRad="63500" dist="50800" dir="5400000" algn="ctr" rotWithShape="0">
                  <a:srgbClr val="000000">
                    <a:alpha val="43137"/>
                  </a:srgbClr>
                </a:outerShdw>
              </a:effectLst>
              <a:sp3d contourW="19050">
                <a:contourClr>
                  <a:schemeClr val="lt1"/>
                </a:contourClr>
              </a:sp3d>
            </c:spPr>
            <c:extLst>
              <c:ext xmlns:c16="http://schemas.microsoft.com/office/drawing/2014/chart" uri="{C3380CC4-5D6E-409C-BE32-E72D297353CC}">
                <c16:uniqueId val="{0000001D-1854-46A6-AAE7-8B9AFB679DC2}"/>
              </c:ext>
            </c:extLst>
          </c:dPt>
          <c:dPt>
            <c:idx val="15"/>
            <c:bubble3D val="0"/>
            <c:spPr>
              <a:solidFill>
                <a:schemeClr val="accent4">
                  <a:lumMod val="80000"/>
                  <a:lumOff val="20000"/>
                </a:schemeClr>
              </a:solidFill>
              <a:ln w="19050">
                <a:solidFill>
                  <a:schemeClr val="lt1"/>
                </a:solidFill>
              </a:ln>
              <a:effectLst>
                <a:outerShdw blurRad="63500" dist="50800" dir="5400000" algn="ctr" rotWithShape="0">
                  <a:srgbClr val="000000">
                    <a:alpha val="43137"/>
                  </a:srgbClr>
                </a:outerShdw>
              </a:effectLst>
              <a:sp3d contourW="19050">
                <a:contourClr>
                  <a:schemeClr val="lt1"/>
                </a:contourClr>
              </a:sp3d>
            </c:spPr>
            <c:extLst>
              <c:ext xmlns:c16="http://schemas.microsoft.com/office/drawing/2014/chart" uri="{C3380CC4-5D6E-409C-BE32-E72D297353CC}">
                <c16:uniqueId val="{0000001F-1854-46A6-AAE7-8B9AFB679DC2}"/>
              </c:ext>
            </c:extLst>
          </c:dPt>
          <c:dPt>
            <c:idx val="16"/>
            <c:bubble3D val="0"/>
            <c:spPr>
              <a:solidFill>
                <a:schemeClr val="accent5">
                  <a:lumMod val="80000"/>
                  <a:lumOff val="20000"/>
                </a:schemeClr>
              </a:solidFill>
              <a:ln w="19050">
                <a:solidFill>
                  <a:schemeClr val="lt1"/>
                </a:solidFill>
              </a:ln>
              <a:effectLst>
                <a:outerShdw blurRad="63500" dist="50800" dir="5400000" algn="ctr" rotWithShape="0">
                  <a:srgbClr val="000000">
                    <a:alpha val="43137"/>
                  </a:srgbClr>
                </a:outerShdw>
              </a:effectLst>
              <a:sp3d contourW="19050">
                <a:contourClr>
                  <a:schemeClr val="lt1"/>
                </a:contourClr>
              </a:sp3d>
            </c:spPr>
            <c:extLst>
              <c:ext xmlns:c16="http://schemas.microsoft.com/office/drawing/2014/chart" uri="{C3380CC4-5D6E-409C-BE32-E72D297353CC}">
                <c16:uniqueId val="{00000021-1854-46A6-AAE7-8B9AFB679DC2}"/>
              </c:ext>
            </c:extLst>
          </c:dPt>
          <c:dPt>
            <c:idx val="17"/>
            <c:bubble3D val="0"/>
            <c:spPr>
              <a:solidFill>
                <a:schemeClr val="accent6">
                  <a:lumMod val="80000"/>
                  <a:lumOff val="20000"/>
                </a:schemeClr>
              </a:solidFill>
              <a:ln w="19050">
                <a:solidFill>
                  <a:schemeClr val="lt1"/>
                </a:solidFill>
              </a:ln>
              <a:effectLst>
                <a:outerShdw blurRad="63500" dist="50800" dir="5400000" algn="ctr" rotWithShape="0">
                  <a:srgbClr val="000000">
                    <a:alpha val="43137"/>
                  </a:srgbClr>
                </a:outerShdw>
              </a:effectLst>
              <a:sp3d contourW="19050">
                <a:contourClr>
                  <a:schemeClr val="lt1"/>
                </a:contourClr>
              </a:sp3d>
            </c:spPr>
            <c:extLst>
              <c:ext xmlns:c16="http://schemas.microsoft.com/office/drawing/2014/chart" uri="{C3380CC4-5D6E-409C-BE32-E72D297353CC}">
                <c16:uniqueId val="{00000023-1854-46A6-AAE7-8B9AFB679DC2}"/>
              </c:ext>
            </c:extLst>
          </c:dPt>
          <c:dPt>
            <c:idx val="18"/>
            <c:bubble3D val="0"/>
            <c:spPr>
              <a:solidFill>
                <a:schemeClr val="accent1">
                  <a:lumMod val="80000"/>
                </a:schemeClr>
              </a:solidFill>
              <a:ln w="19050">
                <a:solidFill>
                  <a:schemeClr val="lt1"/>
                </a:solidFill>
              </a:ln>
              <a:effectLst>
                <a:outerShdw blurRad="63500" dist="50800" dir="5400000" algn="ctr" rotWithShape="0">
                  <a:srgbClr val="000000">
                    <a:alpha val="43137"/>
                  </a:srgbClr>
                </a:outerShdw>
              </a:effectLst>
              <a:sp3d contourW="19050">
                <a:contourClr>
                  <a:schemeClr val="lt1"/>
                </a:contourClr>
              </a:sp3d>
            </c:spPr>
            <c:extLst>
              <c:ext xmlns:c16="http://schemas.microsoft.com/office/drawing/2014/chart" uri="{C3380CC4-5D6E-409C-BE32-E72D297353CC}">
                <c16:uniqueId val="{00000025-1854-46A6-AAE7-8B9AFB679DC2}"/>
              </c:ext>
            </c:extLst>
          </c:dPt>
          <c:dLbls>
            <c:dLbl>
              <c:idx val="0"/>
              <c:layout>
                <c:manualLayout>
                  <c:x val="-0.11464787657154617"/>
                  <c:y val="-0.25410485684074369"/>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854-46A6-AAE7-8B9AFB679DC2}"/>
                </c:ext>
              </c:extLst>
            </c:dLbl>
            <c:dLbl>
              <c:idx val="2"/>
              <c:layout>
                <c:manualLayout>
                  <c:x val="0.1238318218442739"/>
                  <c:y val="0.1366968144627293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854-46A6-AAE7-8B9AFB679DC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en-US"/>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'Companii brokeraj_AV'!$L$31:$N$31</c:f>
              <c:strCache>
                <c:ptCount val="3"/>
                <c:pt idx="0">
                  <c:v>C1</c:v>
                </c:pt>
                <c:pt idx="1">
                  <c:v>C2</c:v>
                </c:pt>
                <c:pt idx="2">
                  <c:v>C3</c:v>
                </c:pt>
              </c:strCache>
            </c:strRef>
          </c:cat>
          <c:val>
            <c:numRef>
              <c:f>'Companii brokeraj_AV'!$L$32:$N$32</c:f>
              <c:numCache>
                <c:formatCode>0.000%</c:formatCode>
                <c:ptCount val="3"/>
                <c:pt idx="0">
                  <c:v>0.61728020348251478</c:v>
                </c:pt>
                <c:pt idx="1">
                  <c:v>6.6636825565572627E-5</c:v>
                </c:pt>
                <c:pt idx="2">
                  <c:v>0.3826531596919196</c:v>
                </c:pt>
              </c:numCache>
            </c:numRef>
          </c:val>
          <c:extLst>
            <c:ext xmlns:c16="http://schemas.microsoft.com/office/drawing/2014/chart" uri="{C3380CC4-5D6E-409C-BE32-E72D297353CC}">
              <c16:uniqueId val="{00000026-1854-46A6-AAE7-8B9AFB679DC2}"/>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260950270949962E-3"/>
          <c:y val="2.9002547629290967E-3"/>
          <c:w val="0.90372123403479787"/>
          <c:h val="0.86097278239446229"/>
        </c:manualLayout>
      </c:layout>
      <c:ofPieChart>
        <c:ofPieType val="bar"/>
        <c:varyColors val="1"/>
        <c:ser>
          <c:idx val="0"/>
          <c:order val="0"/>
          <c:spPr>
            <a:scene3d>
              <a:camera prst="orthographicFront"/>
              <a:lightRig rig="threePt" dir="t"/>
            </a:scene3d>
            <a:sp3d>
              <a:bevelT/>
            </a:sp3d>
          </c:spPr>
          <c:explosion val="13"/>
          <c:dPt>
            <c:idx val="0"/>
            <c:bubble3D val="0"/>
            <c:spPr>
              <a:solidFill>
                <a:schemeClr val="accent1"/>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1-6A69-426B-AAC3-FC8235157874}"/>
              </c:ext>
            </c:extLst>
          </c:dPt>
          <c:dPt>
            <c:idx val="1"/>
            <c:bubble3D val="0"/>
            <c:spPr>
              <a:solidFill>
                <a:schemeClr val="accent2"/>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3-6A69-426B-AAC3-FC8235157874}"/>
              </c:ext>
            </c:extLst>
          </c:dPt>
          <c:dPt>
            <c:idx val="2"/>
            <c:bubble3D val="0"/>
            <c:spPr>
              <a:solidFill>
                <a:schemeClr val="accent3"/>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5-6A69-426B-AAC3-FC8235157874}"/>
              </c:ext>
            </c:extLst>
          </c:dPt>
          <c:dPt>
            <c:idx val="3"/>
            <c:bubble3D val="0"/>
            <c:spPr>
              <a:solidFill>
                <a:schemeClr val="accent4"/>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7-6A69-426B-AAC3-FC8235157874}"/>
              </c:ext>
            </c:extLst>
          </c:dPt>
          <c:dPt>
            <c:idx val="4"/>
            <c:bubble3D val="0"/>
            <c:spPr>
              <a:solidFill>
                <a:schemeClr val="accent5"/>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9-6A69-426B-AAC3-FC8235157874}"/>
              </c:ext>
            </c:extLst>
          </c:dPt>
          <c:dPt>
            <c:idx val="5"/>
            <c:bubble3D val="0"/>
            <c:spPr>
              <a:solidFill>
                <a:schemeClr val="accent6"/>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B-6A69-426B-AAC3-FC8235157874}"/>
              </c:ext>
            </c:extLst>
          </c:dPt>
          <c:dPt>
            <c:idx val="6"/>
            <c:bubble3D val="0"/>
            <c:spPr>
              <a:solidFill>
                <a:schemeClr val="accent1">
                  <a:lumMod val="60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D-6A69-426B-AAC3-FC8235157874}"/>
              </c:ext>
            </c:extLst>
          </c:dPt>
          <c:dPt>
            <c:idx val="7"/>
            <c:bubble3D val="0"/>
            <c:spPr>
              <a:solidFill>
                <a:schemeClr val="accent2">
                  <a:lumMod val="60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F-6A69-426B-AAC3-FC8235157874}"/>
              </c:ext>
            </c:extLst>
          </c:dPt>
          <c:dPt>
            <c:idx val="8"/>
            <c:bubble3D val="0"/>
            <c:spPr>
              <a:solidFill>
                <a:schemeClr val="accent3">
                  <a:lumMod val="60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11-6A69-426B-AAC3-FC8235157874}"/>
              </c:ext>
            </c:extLst>
          </c:dPt>
          <c:dPt>
            <c:idx val="9"/>
            <c:bubble3D val="0"/>
            <c:spPr>
              <a:solidFill>
                <a:schemeClr val="accent4">
                  <a:lumMod val="60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13-6A69-426B-AAC3-FC8235157874}"/>
              </c:ext>
            </c:extLst>
          </c:dPt>
          <c:dPt>
            <c:idx val="10"/>
            <c:bubble3D val="0"/>
            <c:spPr>
              <a:solidFill>
                <a:schemeClr val="accent5">
                  <a:lumMod val="60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15-6A69-426B-AAC3-FC8235157874}"/>
              </c:ext>
            </c:extLst>
          </c:dPt>
          <c:dPt>
            <c:idx val="11"/>
            <c:bubble3D val="0"/>
            <c:spPr>
              <a:solidFill>
                <a:schemeClr val="accent6">
                  <a:lumMod val="60000"/>
                </a:schemeClr>
              </a:solidFill>
              <a:ln w="19050">
                <a:solidFill>
                  <a:schemeClr val="lt1"/>
                </a:solidFill>
              </a:ln>
              <a:effectLst>
                <a:outerShdw blurRad="50800" dist="38100" dir="2700000" algn="tl" rotWithShape="0">
                  <a:prstClr val="black">
                    <a:alpha val="40000"/>
                  </a:prstClr>
                </a:outerShdw>
              </a:effectLst>
              <a:scene3d>
                <a:camera prst="orthographicFront"/>
                <a:lightRig rig="threePt" dir="t"/>
              </a:scene3d>
              <a:sp3d>
                <a:bevelT/>
              </a:sp3d>
            </c:spPr>
            <c:extLst>
              <c:ext xmlns:c16="http://schemas.microsoft.com/office/drawing/2014/chart" uri="{C3380CC4-5D6E-409C-BE32-E72D297353CC}">
                <c16:uniqueId val="{00000017-6A69-426B-AAC3-FC8235157874}"/>
              </c:ext>
            </c:extLst>
          </c:dPt>
          <c:dLbls>
            <c:dLbl>
              <c:idx val="0"/>
              <c:layout>
                <c:manualLayout>
                  <c:x val="-4.9065729901633021E-2"/>
                  <c:y val="-0.20003529016078286"/>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6A69-426B-AAC3-FC8235157874}"/>
                </c:ext>
              </c:extLst>
            </c:dLbl>
            <c:dLbl>
              <c:idx val="1"/>
              <c:layout>
                <c:manualLayout>
                  <c:x val="0.12955074532033306"/>
                  <c:y val="1.039513382371377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6A69-426B-AAC3-FC8235157874}"/>
                </c:ext>
              </c:extLst>
            </c:dLbl>
            <c:dLbl>
              <c:idx val="2"/>
              <c:layout>
                <c:manualLayout>
                  <c:x val="4.1981178208237276E-2"/>
                  <c:y val="0.12361911368126081"/>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6A69-426B-AAC3-FC823515787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A69-426B-AAC3-FC8235157874}"/>
                </c:ext>
              </c:extLst>
            </c:dLbl>
            <c:dLbl>
              <c:idx val="4"/>
              <c:layout>
                <c:manualLayout>
                  <c:x val="-5.9511990658962309E-2"/>
                  <c:y val="5.93186734654993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6A69-426B-AAC3-FC8235157874}"/>
                </c:ext>
              </c:extLst>
            </c:dLbl>
            <c:dLbl>
              <c:idx val="5"/>
              <c:layout>
                <c:manualLayout>
                  <c:x val="-7.034932420519685E-2"/>
                  <c:y val="5.540472402155402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6A69-426B-AAC3-FC8235157874}"/>
                </c:ext>
              </c:extLst>
            </c:dLbl>
            <c:dLbl>
              <c:idx val="6"/>
              <c:layout>
                <c:manualLayout>
                  <c:x val="-0.11660329531051965"/>
                  <c:y val="7.0138504216318192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6A69-426B-AAC3-FC8235157874}"/>
                </c:ext>
              </c:extLst>
            </c:dLbl>
            <c:dLbl>
              <c:idx val="7"/>
              <c:layout>
                <c:manualLayout>
                  <c:x val="-0.10646387832699619"/>
                  <c:y val="-3.5069252108159096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6A69-426B-AAC3-FC8235157874}"/>
                </c:ext>
              </c:extLst>
            </c:dLbl>
            <c:dLbl>
              <c:idx val="8"/>
              <c:layout>
                <c:manualLayout>
                  <c:x val="-0.10815378115758344"/>
                  <c:y val="-7.0138504216318192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6A69-426B-AAC3-FC8235157874}"/>
                </c:ext>
              </c:extLst>
            </c:dLbl>
            <c:dLbl>
              <c:idx val="9"/>
              <c:layout>
                <c:manualLayout>
                  <c:x val="-0.10984368398817068"/>
                  <c:y val="0"/>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6A69-426B-AAC3-FC8235157874}"/>
                </c:ext>
              </c:extLst>
            </c:dLbl>
            <c:dLbl>
              <c:idx val="10"/>
              <c:layout>
                <c:manualLayout>
                  <c:x val="-0.11998310097169412"/>
                  <c:y val="0"/>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5-6A69-426B-AAC3-FC8235157874}"/>
                </c:ext>
              </c:extLst>
            </c:dLbl>
            <c:dLbl>
              <c:idx val="11"/>
              <c:tx>
                <c:rich>
                  <a:bodyPr/>
                  <a:lstStyle/>
                  <a:p>
                    <a:fld id="{B560AE46-8B8B-40FA-A865-CDE33D2BB4DE}" type="VALUE">
                      <a:rPr lang="en-US" baseline="0"/>
                      <a:pPr/>
                      <a:t>[VALUE]</a:t>
                    </a:fld>
                    <a:endParaRPr lang="en-US"/>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7-6A69-426B-AAC3-FC8235157874}"/>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'Companii brokeraj_venituri AG'!$A$12:$K$12</c:f>
              <c:strCache>
                <c:ptCount val="11"/>
                <c:pt idx="0">
                  <c:v>A10</c:v>
                </c:pt>
                <c:pt idx="1">
                  <c:v>A3</c:v>
                </c:pt>
                <c:pt idx="2">
                  <c:v>A8</c:v>
                </c:pt>
                <c:pt idx="3">
                  <c:v>A13</c:v>
                </c:pt>
                <c:pt idx="4">
                  <c:v>A2</c:v>
                </c:pt>
                <c:pt idx="5">
                  <c:v>A9</c:v>
                </c:pt>
                <c:pt idx="6">
                  <c:v>A15</c:v>
                </c:pt>
                <c:pt idx="7">
                  <c:v>A18</c:v>
                </c:pt>
                <c:pt idx="8">
                  <c:v>A1</c:v>
                </c:pt>
                <c:pt idx="9">
                  <c:v>A7</c:v>
                </c:pt>
                <c:pt idx="10">
                  <c:v>Altele</c:v>
                </c:pt>
              </c:strCache>
            </c:strRef>
          </c:cat>
          <c:val>
            <c:numRef>
              <c:f>'Companii brokeraj_venituri AG'!$A$13:$K$13</c:f>
              <c:numCache>
                <c:formatCode>0.00%</c:formatCode>
                <c:ptCount val="11"/>
                <c:pt idx="0">
                  <c:v>0.32599404199974108</c:v>
                </c:pt>
                <c:pt idx="1">
                  <c:v>0.25669774446720089</c:v>
                </c:pt>
                <c:pt idx="2">
                  <c:v>0.16575998296227537</c:v>
                </c:pt>
                <c:pt idx="3">
                  <c:v>6.6840225349385329E-2</c:v>
                </c:pt>
                <c:pt idx="4">
                  <c:v>4.4114884829044028E-2</c:v>
                </c:pt>
                <c:pt idx="5">
                  <c:v>4.0252802403905621E-2</c:v>
                </c:pt>
                <c:pt idx="6">
                  <c:v>3.4474322849310068E-2</c:v>
                </c:pt>
                <c:pt idx="7">
                  <c:v>1.8456035027317057E-2</c:v>
                </c:pt>
                <c:pt idx="8">
                  <c:v>1.725778575720379E-2</c:v>
                </c:pt>
                <c:pt idx="9">
                  <c:v>9.7918062821040017E-3</c:v>
                </c:pt>
                <c:pt idx="10">
                  <c:v>2.0360368072512781E-2</c:v>
                </c:pt>
              </c:numCache>
            </c:numRef>
          </c:val>
          <c:extLst>
            <c:ext xmlns:c16="http://schemas.microsoft.com/office/drawing/2014/chart" uri="{C3380CC4-5D6E-409C-BE32-E72D297353CC}">
              <c16:uniqueId val="{00000018-6A69-426B-AAC3-FC8235157874}"/>
            </c:ext>
          </c:extLst>
        </c:ser>
        <c:dLbls>
          <c:showLegendKey val="0"/>
          <c:showVal val="0"/>
          <c:showCatName val="0"/>
          <c:showSerName val="0"/>
          <c:showPercent val="0"/>
          <c:showBubbleSize val="0"/>
          <c:showLeaderLines val="1"/>
        </c:dLbls>
        <c:gapWidth val="175"/>
        <c:splitType val="pos"/>
        <c:splitPos val="5"/>
        <c:secondPieSize val="65"/>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664837047460327E-3"/>
          <c:y val="0.13616341277393368"/>
          <c:w val="0.90372123403479787"/>
          <c:h val="0.86097278239446229"/>
        </c:manualLayout>
      </c:layout>
      <c:ofPieChart>
        <c:ofPieType val="bar"/>
        <c:varyColors val="1"/>
        <c:ser>
          <c:idx val="0"/>
          <c:order val="0"/>
          <c:spPr>
            <a:scene3d>
              <a:camera prst="orthographicFront"/>
              <a:lightRig rig="threePt" dir="t"/>
            </a:scene3d>
            <a:sp3d>
              <a:bevelT/>
            </a:sp3d>
          </c:spPr>
          <c:explosion val="13"/>
          <c:dPt>
            <c:idx val="0"/>
            <c:bubble3D val="0"/>
            <c:spPr>
              <a:solidFill>
                <a:schemeClr val="accent1"/>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1-C2BA-4AB8-BDFE-0D8DD6FEB471}"/>
              </c:ext>
            </c:extLst>
          </c:dPt>
          <c:dPt>
            <c:idx val="1"/>
            <c:bubble3D val="0"/>
            <c:spPr>
              <a:solidFill>
                <a:schemeClr val="accent2"/>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3-C2BA-4AB8-BDFE-0D8DD6FEB471}"/>
              </c:ext>
            </c:extLst>
          </c:dPt>
          <c:dPt>
            <c:idx val="2"/>
            <c:bubble3D val="0"/>
            <c:spPr>
              <a:solidFill>
                <a:schemeClr val="accent3"/>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5-C2BA-4AB8-BDFE-0D8DD6FEB471}"/>
              </c:ext>
            </c:extLst>
          </c:dPt>
          <c:dPt>
            <c:idx val="3"/>
            <c:bubble3D val="0"/>
            <c:spPr>
              <a:solidFill>
                <a:schemeClr val="accent4"/>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7-C2BA-4AB8-BDFE-0D8DD6FEB471}"/>
              </c:ext>
            </c:extLst>
          </c:dPt>
          <c:dPt>
            <c:idx val="4"/>
            <c:bubble3D val="0"/>
            <c:spPr>
              <a:solidFill>
                <a:schemeClr val="accent5"/>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9-C2BA-4AB8-BDFE-0D8DD6FEB471}"/>
              </c:ext>
            </c:extLst>
          </c:dPt>
          <c:dPt>
            <c:idx val="5"/>
            <c:bubble3D val="0"/>
            <c:spPr>
              <a:solidFill>
                <a:schemeClr val="accent6"/>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B-C2BA-4AB8-BDFE-0D8DD6FEB471}"/>
              </c:ext>
            </c:extLst>
          </c:dPt>
          <c:dPt>
            <c:idx val="6"/>
            <c:bubble3D val="0"/>
            <c:spPr>
              <a:solidFill>
                <a:schemeClr val="accent1">
                  <a:lumMod val="60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D-C2BA-4AB8-BDFE-0D8DD6FEB471}"/>
              </c:ext>
            </c:extLst>
          </c:dPt>
          <c:dPt>
            <c:idx val="7"/>
            <c:bubble3D val="0"/>
            <c:spPr>
              <a:solidFill>
                <a:schemeClr val="accent2">
                  <a:lumMod val="60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F-C2BA-4AB8-BDFE-0D8DD6FEB471}"/>
              </c:ext>
            </c:extLst>
          </c:dPt>
          <c:dPt>
            <c:idx val="8"/>
            <c:bubble3D val="0"/>
            <c:spPr>
              <a:solidFill>
                <a:schemeClr val="accent3">
                  <a:lumMod val="60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11-C2BA-4AB8-BDFE-0D8DD6FEB471}"/>
              </c:ext>
            </c:extLst>
          </c:dPt>
          <c:dPt>
            <c:idx val="9"/>
            <c:bubble3D val="0"/>
            <c:spPr>
              <a:solidFill>
                <a:schemeClr val="accent4">
                  <a:lumMod val="60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13-C2BA-4AB8-BDFE-0D8DD6FEB471}"/>
              </c:ext>
            </c:extLst>
          </c:dPt>
          <c:dPt>
            <c:idx val="10"/>
            <c:bubble3D val="0"/>
            <c:spPr>
              <a:solidFill>
                <a:schemeClr val="accent5">
                  <a:lumMod val="60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15-C2BA-4AB8-BDFE-0D8DD6FEB471}"/>
              </c:ext>
            </c:extLst>
          </c:dPt>
          <c:dPt>
            <c:idx val="11"/>
            <c:bubble3D val="0"/>
            <c:spPr>
              <a:solidFill>
                <a:schemeClr val="accent6">
                  <a:lumMod val="60000"/>
                </a:schemeClr>
              </a:solidFill>
              <a:ln w="19050">
                <a:solidFill>
                  <a:schemeClr val="lt1"/>
                </a:solidFill>
              </a:ln>
              <a:effectLst>
                <a:outerShdw blurRad="50800" dist="38100" dir="2700000" algn="tl" rotWithShape="0">
                  <a:prstClr val="black">
                    <a:alpha val="40000"/>
                  </a:prstClr>
                </a:outerShdw>
              </a:effectLst>
              <a:scene3d>
                <a:camera prst="orthographicFront"/>
                <a:lightRig rig="threePt" dir="t"/>
              </a:scene3d>
              <a:sp3d>
                <a:bevelT/>
              </a:sp3d>
            </c:spPr>
            <c:extLst>
              <c:ext xmlns:c16="http://schemas.microsoft.com/office/drawing/2014/chart" uri="{C3380CC4-5D6E-409C-BE32-E72D297353CC}">
                <c16:uniqueId val="{00000017-C2BA-4AB8-BDFE-0D8DD6FEB471}"/>
              </c:ext>
            </c:extLst>
          </c:dPt>
          <c:dLbls>
            <c:dLbl>
              <c:idx val="0"/>
              <c:layout>
                <c:manualLayout>
                  <c:x val="5.2597094564700297E-2"/>
                  <c:y val="-0.20047351774421315"/>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2BA-4AB8-BDFE-0D8DD6FEB471}"/>
                </c:ext>
              </c:extLst>
            </c:dLbl>
            <c:dLbl>
              <c:idx val="1"/>
              <c:layout>
                <c:manualLayout>
                  <c:x val="9.213157290699879E-2"/>
                  <c:y val="0.1336682492932303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2BA-4AB8-BDFE-0D8DD6FEB471}"/>
                </c:ext>
              </c:extLst>
            </c:dLbl>
            <c:dLbl>
              <c:idx val="2"/>
              <c:layout>
                <c:manualLayout>
                  <c:x val="-4.8692554115146253E-2"/>
                  <c:y val="0.1543113365361409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2BA-4AB8-BDFE-0D8DD6FEB471}"/>
                </c:ext>
              </c:extLst>
            </c:dLbl>
            <c:dLbl>
              <c:idx val="3"/>
              <c:layout>
                <c:manualLayout>
                  <c:x val="-5.7574124527209766E-2"/>
                  <c:y val="6.7432649087122515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2BA-4AB8-BDFE-0D8DD6FEB471}"/>
                </c:ext>
              </c:extLst>
            </c:dLbl>
            <c:dLbl>
              <c:idx val="4"/>
              <c:layout>
                <c:manualLayout>
                  <c:x val="-7.004201471013842E-2"/>
                  <c:y val="5.8288686769724242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2BA-4AB8-BDFE-0D8DD6FEB471}"/>
                </c:ext>
              </c:extLst>
            </c:dLbl>
            <c:dLbl>
              <c:idx val="5"/>
              <c:layout>
                <c:manualLayout>
                  <c:x val="-6.8977908179728487E-2"/>
                  <c:y val="3.098161321873327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2BA-4AB8-BDFE-0D8DD6FEB471}"/>
                </c:ext>
              </c:extLst>
            </c:dLbl>
            <c:dLbl>
              <c:idx val="6"/>
              <c:layout>
                <c:manualLayout>
                  <c:x val="-0.1149133924799324"/>
                  <c:y val="3.5069252108159096E-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2BA-4AB8-BDFE-0D8DD6FEB471}"/>
                </c:ext>
              </c:extLst>
            </c:dLbl>
            <c:dLbl>
              <c:idx val="7"/>
              <c:layout>
                <c:manualLayout>
                  <c:x val="-0.1149133924799324"/>
                  <c:y val="-3.5069252108159096E-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C2BA-4AB8-BDFE-0D8DD6FEB471}"/>
                </c:ext>
              </c:extLst>
            </c:dLbl>
            <c:dLbl>
              <c:idx val="8"/>
              <c:layout>
                <c:manualLayout>
                  <c:x val="-0.11153358681875805"/>
                  <c:y val="0"/>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2BA-4AB8-BDFE-0D8DD6FEB471}"/>
                </c:ext>
              </c:extLst>
            </c:dLbl>
            <c:dLbl>
              <c:idx val="9"/>
              <c:layout>
                <c:manualLayout>
                  <c:x val="-0.1149133924799324"/>
                  <c:y val="0"/>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C2BA-4AB8-BDFE-0D8DD6FEB471}"/>
                </c:ext>
              </c:extLst>
            </c:dLbl>
            <c:dLbl>
              <c:idx val="10"/>
              <c:layout>
                <c:manualLayout>
                  <c:x val="-0.12336290663286874"/>
                  <c:y val="0"/>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5-C2BA-4AB8-BDFE-0D8DD6FEB471}"/>
                </c:ext>
              </c:extLst>
            </c:dLbl>
            <c:dLbl>
              <c:idx val="11"/>
              <c:tx>
                <c:rich>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r>
                      <a:rPr lang="en-US" baseline="0">
                        <a:solidFill>
                          <a:schemeClr val="bg1"/>
                        </a:solidFill>
                      </a:rPr>
                      <a:t> </a:t>
                    </a:r>
                    <a:fld id="{EB5BC3F4-CE47-49A3-A246-1018A46FA2E3}" type="VALUE">
                      <a:rPr lang="en-US" baseline="0">
                        <a:solidFill>
                          <a:schemeClr val="bg1"/>
                        </a:solidFill>
                      </a:rPr>
                      <a:pPr>
                        <a:defRPr b="1">
                          <a:solidFill>
                            <a:schemeClr val="bg1"/>
                          </a:solidFill>
                        </a:defRPr>
                      </a:pPr>
                      <a:t>[VALUE]</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7-C2BA-4AB8-BDFE-0D8DD6FEB47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65000"/>
                        <a:lumOff val="35000"/>
                      </a:schemeClr>
                    </a:solidFill>
                    <a:latin typeface="+mn-lt"/>
                    <a:ea typeface="+mn-ea"/>
                    <a:cs typeface="+mn-cs"/>
                  </a:defRPr>
                </a:pPr>
                <a:endParaRPr lang="en-US"/>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'Companii brokeraj_venituri AG'!$A$44:$K$44</c:f>
              <c:strCache>
                <c:ptCount val="11"/>
                <c:pt idx="0">
                  <c:v>A10</c:v>
                </c:pt>
                <c:pt idx="1">
                  <c:v>A3</c:v>
                </c:pt>
                <c:pt idx="2">
                  <c:v>A8</c:v>
                </c:pt>
                <c:pt idx="3">
                  <c:v>A13</c:v>
                </c:pt>
                <c:pt idx="4">
                  <c:v>A2</c:v>
                </c:pt>
                <c:pt idx="5">
                  <c:v>A9</c:v>
                </c:pt>
                <c:pt idx="6">
                  <c:v>A15</c:v>
                </c:pt>
                <c:pt idx="7">
                  <c:v>A18</c:v>
                </c:pt>
                <c:pt idx="8">
                  <c:v>A1</c:v>
                </c:pt>
                <c:pt idx="9">
                  <c:v>A14</c:v>
                </c:pt>
                <c:pt idx="10">
                  <c:v>Altele</c:v>
                </c:pt>
              </c:strCache>
            </c:strRef>
          </c:cat>
          <c:val>
            <c:numRef>
              <c:f>'Companii brokeraj_venituri AG'!$A$45:$K$45</c:f>
              <c:numCache>
                <c:formatCode>0.00%</c:formatCode>
                <c:ptCount val="11"/>
                <c:pt idx="0">
                  <c:v>0.49869601962915949</c:v>
                </c:pt>
                <c:pt idx="1">
                  <c:v>0.20421405804384091</c:v>
                </c:pt>
                <c:pt idx="2">
                  <c:v>0.11381254106825441</c:v>
                </c:pt>
                <c:pt idx="3">
                  <c:v>5.0020102226599687E-2</c:v>
                </c:pt>
                <c:pt idx="4">
                  <c:v>3.973814640455816E-2</c:v>
                </c:pt>
                <c:pt idx="5">
                  <c:v>3.3069419411664421E-2</c:v>
                </c:pt>
                <c:pt idx="6">
                  <c:v>1.6254721117527789E-2</c:v>
                </c:pt>
                <c:pt idx="7">
                  <c:v>1.5698873618174746E-2</c:v>
                </c:pt>
                <c:pt idx="8">
                  <c:v>1.0711566832127338E-2</c:v>
                </c:pt>
                <c:pt idx="9">
                  <c:v>4.8042015888685131E-3</c:v>
                </c:pt>
                <c:pt idx="10">
                  <c:v>1.2980350059224535E-2</c:v>
                </c:pt>
              </c:numCache>
            </c:numRef>
          </c:val>
          <c:extLst>
            <c:ext xmlns:c16="http://schemas.microsoft.com/office/drawing/2014/chart" uri="{C3380CC4-5D6E-409C-BE32-E72D297353CC}">
              <c16:uniqueId val="{00000018-C2BA-4AB8-BDFE-0D8DD6FEB471}"/>
            </c:ext>
          </c:extLst>
        </c:ser>
        <c:dLbls>
          <c:showLegendKey val="0"/>
          <c:showVal val="0"/>
          <c:showCatName val="0"/>
          <c:showSerName val="0"/>
          <c:showPercent val="0"/>
          <c:showBubbleSize val="0"/>
          <c:showLeaderLines val="1"/>
        </c:dLbls>
        <c:gapWidth val="175"/>
        <c:splitType val="pos"/>
        <c:splitPos val="5"/>
        <c:secondPieSize val="65"/>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lumMod val="40000"/>
                <a:lumOff val="60000"/>
              </a:schemeClr>
            </a:solidFill>
            <a:ln>
              <a:noFill/>
            </a:ln>
            <a:effectLst/>
            <a:scene3d>
              <a:camera prst="orthographicFront"/>
              <a:lightRig rig="threePt" dir="t"/>
            </a:scene3d>
            <a:sp3d>
              <a:bevelT/>
            </a:sp3d>
          </c:spPr>
          <c:invertIfNegative val="0"/>
          <c:dPt>
            <c:idx val="0"/>
            <c:invertIfNegative val="0"/>
            <c:bubble3D val="0"/>
            <c:spPr>
              <a:solidFill>
                <a:schemeClr val="accent1"/>
              </a:solidFill>
              <a:ln>
                <a:noFill/>
              </a:ln>
              <a:effectLst/>
              <a:scene3d>
                <a:camera prst="orthographicFront"/>
                <a:lightRig rig="threePt" dir="t"/>
              </a:scene3d>
              <a:sp3d>
                <a:bevelT/>
              </a:sp3d>
            </c:spPr>
            <c:extLst>
              <c:ext xmlns:c16="http://schemas.microsoft.com/office/drawing/2014/chart" uri="{C3380CC4-5D6E-409C-BE32-E72D297353CC}">
                <c16:uniqueId val="{00000001-8F0E-4DB9-AF08-40980F558B7F}"/>
              </c:ext>
            </c:extLst>
          </c:dPt>
          <c:dPt>
            <c:idx val="2"/>
            <c:invertIfNegative val="0"/>
            <c:bubble3D val="0"/>
            <c:spPr>
              <a:solidFill>
                <a:schemeClr val="accent1"/>
              </a:solidFill>
              <a:ln>
                <a:noFill/>
              </a:ln>
              <a:effectLst/>
              <a:scene3d>
                <a:camera prst="orthographicFront"/>
                <a:lightRig rig="threePt" dir="t"/>
              </a:scene3d>
              <a:sp3d>
                <a:bevelT/>
              </a:sp3d>
            </c:spPr>
            <c:extLst>
              <c:ext xmlns:c16="http://schemas.microsoft.com/office/drawing/2014/chart" uri="{C3380CC4-5D6E-409C-BE32-E72D297353CC}">
                <c16:uniqueId val="{00000003-8F0E-4DB9-AF08-40980F558B7F}"/>
              </c:ext>
            </c:extLst>
          </c:dPt>
          <c:dPt>
            <c:idx val="3"/>
            <c:invertIfNegative val="0"/>
            <c:bubble3D val="0"/>
            <c:spPr>
              <a:solidFill>
                <a:schemeClr val="accent1"/>
              </a:solidFill>
              <a:ln>
                <a:noFill/>
              </a:ln>
              <a:effectLst/>
              <a:scene3d>
                <a:camera prst="orthographicFront"/>
                <a:lightRig rig="threePt" dir="t"/>
              </a:scene3d>
              <a:sp3d>
                <a:bevelT/>
              </a:sp3d>
            </c:spPr>
            <c:extLst>
              <c:ext xmlns:c16="http://schemas.microsoft.com/office/drawing/2014/chart" uri="{C3380CC4-5D6E-409C-BE32-E72D297353CC}">
                <c16:uniqueId val="{00000005-8F0E-4DB9-AF08-40980F558B7F}"/>
              </c:ext>
            </c:extLst>
          </c:dPt>
          <c:dPt>
            <c:idx val="5"/>
            <c:invertIfNegative val="0"/>
            <c:bubble3D val="0"/>
            <c:spPr>
              <a:solidFill>
                <a:schemeClr val="accent1"/>
              </a:solidFill>
              <a:ln>
                <a:noFill/>
              </a:ln>
              <a:effectLst/>
              <a:scene3d>
                <a:camera prst="orthographicFront"/>
                <a:lightRig rig="threePt" dir="t"/>
              </a:scene3d>
              <a:sp3d>
                <a:bevelT/>
              </a:sp3d>
            </c:spPr>
            <c:extLst>
              <c:ext xmlns:c16="http://schemas.microsoft.com/office/drawing/2014/chart" uri="{C3380CC4-5D6E-409C-BE32-E72D297353CC}">
                <c16:uniqueId val="{00000007-8F0E-4DB9-AF08-40980F558B7F}"/>
              </c:ext>
            </c:extLst>
          </c:dPt>
          <c:dPt>
            <c:idx val="6"/>
            <c:invertIfNegative val="0"/>
            <c:bubble3D val="0"/>
            <c:spPr>
              <a:solidFill>
                <a:schemeClr val="accent1"/>
              </a:solidFill>
              <a:ln>
                <a:noFill/>
              </a:ln>
              <a:effectLst/>
              <a:scene3d>
                <a:camera prst="orthographicFront"/>
                <a:lightRig rig="threePt" dir="t"/>
              </a:scene3d>
              <a:sp3d>
                <a:bevelT/>
              </a:sp3d>
            </c:spPr>
            <c:extLst>
              <c:ext xmlns:c16="http://schemas.microsoft.com/office/drawing/2014/chart" uri="{C3380CC4-5D6E-409C-BE32-E72D297353CC}">
                <c16:uniqueId val="{00000009-8F0E-4DB9-AF08-40980F558B7F}"/>
              </c:ext>
            </c:extLst>
          </c:dPt>
          <c:dPt>
            <c:idx val="7"/>
            <c:invertIfNegative val="0"/>
            <c:bubble3D val="0"/>
            <c:spPr>
              <a:solidFill>
                <a:schemeClr val="accent1"/>
              </a:solidFill>
              <a:ln>
                <a:noFill/>
              </a:ln>
              <a:effectLst/>
              <a:scene3d>
                <a:camera prst="orthographicFront"/>
                <a:lightRig rig="threePt" dir="t"/>
              </a:scene3d>
              <a:sp3d>
                <a:bevelT/>
              </a:sp3d>
            </c:spPr>
            <c:extLst>
              <c:ext xmlns:c16="http://schemas.microsoft.com/office/drawing/2014/chart" uri="{C3380CC4-5D6E-409C-BE32-E72D297353CC}">
                <c16:uniqueId val="{0000000B-8F0E-4DB9-AF08-40980F558B7F}"/>
              </c:ext>
            </c:extLst>
          </c:dPt>
          <c:dPt>
            <c:idx val="8"/>
            <c:invertIfNegative val="0"/>
            <c:bubble3D val="0"/>
            <c:spPr>
              <a:solidFill>
                <a:schemeClr val="accent1"/>
              </a:solidFill>
              <a:ln>
                <a:noFill/>
              </a:ln>
              <a:effectLst/>
              <a:scene3d>
                <a:camera prst="orthographicFront"/>
                <a:lightRig rig="threePt" dir="t"/>
              </a:scene3d>
              <a:sp3d>
                <a:bevelT/>
              </a:sp3d>
            </c:spPr>
            <c:extLst>
              <c:ext xmlns:c16="http://schemas.microsoft.com/office/drawing/2014/chart" uri="{C3380CC4-5D6E-409C-BE32-E72D297353CC}">
                <c16:uniqueId val="{0000000D-8F0E-4DB9-AF08-40980F558B7F}"/>
              </c:ext>
            </c:extLst>
          </c:dPt>
          <c:dPt>
            <c:idx val="10"/>
            <c:invertIfNegative val="0"/>
            <c:bubble3D val="0"/>
            <c:spPr>
              <a:solidFill>
                <a:schemeClr val="accent1"/>
              </a:solidFill>
              <a:ln>
                <a:noFill/>
              </a:ln>
              <a:effectLst/>
              <a:scene3d>
                <a:camera prst="orthographicFront"/>
                <a:lightRig rig="threePt" dir="t"/>
              </a:scene3d>
              <a:sp3d>
                <a:bevelT/>
              </a:sp3d>
            </c:spPr>
            <c:extLst>
              <c:ext xmlns:c16="http://schemas.microsoft.com/office/drawing/2014/chart" uri="{C3380CC4-5D6E-409C-BE32-E72D297353CC}">
                <c16:uniqueId val="{0000000F-8F0E-4DB9-AF08-40980F558B7F}"/>
              </c:ext>
            </c:extLst>
          </c:dPt>
          <c:dPt>
            <c:idx val="11"/>
            <c:invertIfNegative val="0"/>
            <c:bubble3D val="0"/>
            <c:spPr>
              <a:solidFill>
                <a:schemeClr val="accent1"/>
              </a:solidFill>
              <a:ln>
                <a:noFill/>
              </a:ln>
              <a:effectLst/>
              <a:scene3d>
                <a:camera prst="orthographicFront"/>
                <a:lightRig rig="threePt" dir="t"/>
              </a:scene3d>
              <a:sp3d>
                <a:bevelT/>
              </a:sp3d>
            </c:spPr>
            <c:extLst>
              <c:ext xmlns:c16="http://schemas.microsoft.com/office/drawing/2014/chart" uri="{C3380CC4-5D6E-409C-BE32-E72D297353CC}">
                <c16:uniqueId val="{00000011-8F0E-4DB9-AF08-40980F558B7F}"/>
              </c:ext>
            </c:extLst>
          </c:dPt>
          <c:dPt>
            <c:idx val="12"/>
            <c:invertIfNegative val="0"/>
            <c:bubble3D val="0"/>
            <c:spPr>
              <a:solidFill>
                <a:schemeClr val="accent1"/>
              </a:solidFill>
              <a:ln>
                <a:noFill/>
              </a:ln>
              <a:effectLst/>
              <a:scene3d>
                <a:camera prst="orthographicFront"/>
                <a:lightRig rig="threePt" dir="t"/>
              </a:scene3d>
              <a:sp3d>
                <a:bevelT/>
              </a:sp3d>
            </c:spPr>
            <c:extLst>
              <c:ext xmlns:c16="http://schemas.microsoft.com/office/drawing/2014/chart" uri="{C3380CC4-5D6E-409C-BE32-E72D297353CC}">
                <c16:uniqueId val="{00000013-8F0E-4DB9-AF08-40980F558B7F}"/>
              </c:ext>
            </c:extLst>
          </c:dPt>
          <c:dPt>
            <c:idx val="14"/>
            <c:invertIfNegative val="0"/>
            <c:bubble3D val="0"/>
            <c:spPr>
              <a:solidFill>
                <a:schemeClr val="accent1"/>
              </a:solidFill>
              <a:ln>
                <a:noFill/>
              </a:ln>
              <a:effectLst/>
              <a:scene3d>
                <a:camera prst="orthographicFront"/>
                <a:lightRig rig="threePt" dir="t"/>
              </a:scene3d>
              <a:sp3d>
                <a:bevelT/>
              </a:sp3d>
            </c:spPr>
            <c:extLst>
              <c:ext xmlns:c16="http://schemas.microsoft.com/office/drawing/2014/chart" uri="{C3380CC4-5D6E-409C-BE32-E72D297353CC}">
                <c16:uniqueId val="{00000015-8F0E-4DB9-AF08-40980F558B7F}"/>
              </c:ext>
            </c:extLst>
          </c:dPt>
          <c:dPt>
            <c:idx val="15"/>
            <c:invertIfNegative val="0"/>
            <c:bubble3D val="0"/>
            <c:spPr>
              <a:solidFill>
                <a:schemeClr val="accent1"/>
              </a:solidFill>
              <a:ln>
                <a:noFill/>
              </a:ln>
              <a:effectLst/>
              <a:scene3d>
                <a:camera prst="orthographicFront"/>
                <a:lightRig rig="threePt" dir="t"/>
              </a:scene3d>
              <a:sp3d>
                <a:bevelT/>
              </a:sp3d>
            </c:spPr>
            <c:extLst>
              <c:ext xmlns:c16="http://schemas.microsoft.com/office/drawing/2014/chart" uri="{C3380CC4-5D6E-409C-BE32-E72D297353CC}">
                <c16:uniqueId val="{00000017-8F0E-4DB9-AF08-40980F558B7F}"/>
              </c:ext>
            </c:extLst>
          </c:dPt>
          <c:dLbls>
            <c:dLbl>
              <c:idx val="1"/>
              <c:layout>
                <c:manualLayout>
                  <c:x val="4.056793835973284E-3"/>
                  <c:y val="6.36238036230936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8F0E-4DB9-AF08-40980F558B7F}"/>
                </c:ext>
              </c:extLst>
            </c:dLbl>
            <c:dLbl>
              <c:idx val="4"/>
              <c:layout>
                <c:manualLayout>
                  <c:x val="2.7045292239821894E-3"/>
                  <c:y val="0.2185339341836692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8F0E-4DB9-AF08-40980F558B7F}"/>
                </c:ext>
              </c:extLst>
            </c:dLbl>
            <c:dLbl>
              <c:idx val="9"/>
              <c:layout>
                <c:manualLayout>
                  <c:x val="4.056793835973284E-3"/>
                  <c:y val="0.1576763828920145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8F0E-4DB9-AF08-40980F558B7F}"/>
                </c:ext>
              </c:extLst>
            </c:dLbl>
            <c:dLbl>
              <c:idx val="13"/>
              <c:layout>
                <c:manualLayout>
                  <c:x val="-9.9164925984326568E-17"/>
                  <c:y val="5.25587942973381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8F0E-4DB9-AF08-40980F558B7F}"/>
                </c:ext>
              </c:extLst>
            </c:dLbl>
            <c:dLbl>
              <c:idx val="16"/>
              <c:layout>
                <c:manualLayout>
                  <c:x val="-4.056793835973284E-3"/>
                  <c:y val="0.2268326911779855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8F0E-4DB9-AF08-40980F558B7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a:glow rad="127000">
                        <a:schemeClr val="accent6">
                          <a:lumMod val="40000"/>
                          <a:lumOff val="60000"/>
                        </a:schemeClr>
                      </a:glow>
                    </a:effectLst>
                  </c:spPr>
                </c15:leaderLines>
              </c:ext>
            </c:extLst>
          </c:dLbls>
          <c:cat>
            <c:strRef>
              <c:f>'Companii brok dinamica venituri'!$B$8:$S$8</c:f>
              <c:strCache>
                <c:ptCount val="18"/>
                <c:pt idx="0">
                  <c:v>Clasa A1</c:v>
                </c:pt>
                <c:pt idx="1">
                  <c:v>Clasa A2</c:v>
                </c:pt>
                <c:pt idx="2">
                  <c:v>Clasa A3</c:v>
                </c:pt>
                <c:pt idx="3">
                  <c:v>Clasa A4</c:v>
                </c:pt>
                <c:pt idx="4">
                  <c:v>Clasa A5</c:v>
                </c:pt>
                <c:pt idx="5">
                  <c:v>Clasa A6</c:v>
                </c:pt>
                <c:pt idx="6">
                  <c:v>Clasa A7</c:v>
                </c:pt>
                <c:pt idx="7">
                  <c:v>Clasa A8</c:v>
                </c:pt>
                <c:pt idx="8">
                  <c:v>Clasa A9</c:v>
                </c:pt>
                <c:pt idx="9">
                  <c:v>Clasa A10</c:v>
                </c:pt>
                <c:pt idx="10">
                  <c:v>Clasa A11</c:v>
                </c:pt>
                <c:pt idx="11">
                  <c:v>Clasa A12</c:v>
                </c:pt>
                <c:pt idx="12">
                  <c:v>Clasa A13</c:v>
                </c:pt>
                <c:pt idx="13">
                  <c:v>Clasa A14</c:v>
                </c:pt>
                <c:pt idx="14">
                  <c:v>Clasa A15</c:v>
                </c:pt>
                <c:pt idx="15">
                  <c:v>Clasa A16</c:v>
                </c:pt>
                <c:pt idx="16">
                  <c:v>Clasa A17</c:v>
                </c:pt>
                <c:pt idx="17">
                  <c:v>Clasa A18</c:v>
                </c:pt>
              </c:strCache>
            </c:strRef>
          </c:cat>
          <c:val>
            <c:numRef>
              <c:f>'Companii brok dinamica venituri'!$B$9:$S$9</c:f>
              <c:numCache>
                <c:formatCode>0.00%</c:formatCode>
                <c:ptCount val="18"/>
                <c:pt idx="0">
                  <c:v>0.38861981600182821</c:v>
                </c:pt>
                <c:pt idx="1">
                  <c:v>-4.3183113706815969E-2</c:v>
                </c:pt>
                <c:pt idx="2">
                  <c:v>8.3397188446010656E-2</c:v>
                </c:pt>
                <c:pt idx="3">
                  <c:v>2.7567386516578978</c:v>
                </c:pt>
                <c:pt idx="4">
                  <c:v>-0.65049631920106332</c:v>
                </c:pt>
                <c:pt idx="5">
                  <c:v>1.1691965069658821</c:v>
                </c:pt>
                <c:pt idx="6">
                  <c:v>1.3758446770368837</c:v>
                </c:pt>
                <c:pt idx="7">
                  <c:v>0.25528072613155134</c:v>
                </c:pt>
                <c:pt idx="8">
                  <c:v>4.9109544657377817E-2</c:v>
                </c:pt>
                <c:pt idx="9">
                  <c:v>-0.43658935535095378</c:v>
                </c:pt>
                <c:pt idx="10">
                  <c:v>1.2175223694913633</c:v>
                </c:pt>
                <c:pt idx="11">
                  <c:v>0.27473244157094384</c:v>
                </c:pt>
                <c:pt idx="12">
                  <c:v>0.15171392427036509</c:v>
                </c:pt>
                <c:pt idx="13">
                  <c:v>-1.4317973097077413E-2</c:v>
                </c:pt>
                <c:pt idx="14">
                  <c:v>0.82796345416583317</c:v>
                </c:pt>
                <c:pt idx="15">
                  <c:v>1.4613747527435399</c:v>
                </c:pt>
                <c:pt idx="16">
                  <c:v>-0.74273114199271828</c:v>
                </c:pt>
                <c:pt idx="17">
                  <c:v>1.3260702291110147E-2</c:v>
                </c:pt>
              </c:numCache>
            </c:numRef>
          </c:val>
          <c:extLst>
            <c:ext xmlns:c16="http://schemas.microsoft.com/office/drawing/2014/chart" uri="{C3380CC4-5D6E-409C-BE32-E72D297353CC}">
              <c16:uniqueId val="{0000001D-8F0E-4DB9-AF08-40980F558B7F}"/>
            </c:ext>
          </c:extLst>
        </c:ser>
        <c:dLbls>
          <c:showLegendKey val="0"/>
          <c:showVal val="0"/>
          <c:showCatName val="0"/>
          <c:showSerName val="0"/>
          <c:showPercent val="0"/>
          <c:showBubbleSize val="0"/>
        </c:dLbls>
        <c:gapWidth val="219"/>
        <c:overlap val="-27"/>
        <c:axId val="694463072"/>
        <c:axId val="619428848"/>
      </c:barChart>
      <c:catAx>
        <c:axId val="69446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619428848"/>
        <c:crosses val="autoZero"/>
        <c:auto val="1"/>
        <c:lblAlgn val="ctr"/>
        <c:lblOffset val="100"/>
        <c:noMultiLvlLbl val="0"/>
      </c:catAx>
      <c:valAx>
        <c:axId val="619428848"/>
        <c:scaling>
          <c:orientation val="minMax"/>
        </c:scaling>
        <c:delete val="1"/>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crossAx val="694463072"/>
        <c:crosses val="autoZero"/>
        <c:crossBetween val="between"/>
      </c:valAx>
      <c:spPr>
        <a:noFill/>
        <a:ln>
          <a:solidFill>
            <a:schemeClr val="accent6">
              <a:lumMod val="40000"/>
              <a:lumOff val="60000"/>
            </a:schemeClr>
          </a:solidFill>
        </a:ln>
        <a:effectLst/>
      </c:spPr>
    </c:plotArea>
    <c:plotVisOnly val="1"/>
    <c:dispBlanksAs val="gap"/>
    <c:showDLblsOverMax val="0"/>
  </c:chart>
  <c:spPr>
    <a:solidFill>
      <a:schemeClr val="bg1"/>
    </a:solidFill>
    <a:ln w="9525" cap="flat" cmpd="sng" algn="ctr">
      <a:solidFill>
        <a:schemeClr val="accent6">
          <a:lumMod val="40000"/>
          <a:lumOff val="60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7014974192055785E-2"/>
          <c:y val="0.13616352088312725"/>
          <c:w val="0.90372123403479787"/>
          <c:h val="0.86097278239446229"/>
        </c:manualLayout>
      </c:layout>
      <c:ofPieChart>
        <c:ofPieType val="bar"/>
        <c:varyColors val="1"/>
        <c:ser>
          <c:idx val="0"/>
          <c:order val="0"/>
          <c:spPr>
            <a:scene3d>
              <a:camera prst="orthographicFront"/>
              <a:lightRig rig="threePt" dir="t"/>
            </a:scene3d>
            <a:sp3d>
              <a:bevelT/>
            </a:sp3d>
          </c:spPr>
          <c:explosion val="13"/>
          <c:dPt>
            <c:idx val="0"/>
            <c:bubble3D val="0"/>
            <c:spPr>
              <a:solidFill>
                <a:schemeClr val="accent1"/>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1-ED18-4A65-8CEE-0646A2226990}"/>
              </c:ext>
            </c:extLst>
          </c:dPt>
          <c:dPt>
            <c:idx val="1"/>
            <c:bubble3D val="0"/>
            <c:spPr>
              <a:solidFill>
                <a:schemeClr val="accent2"/>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3-ED18-4A65-8CEE-0646A2226990}"/>
              </c:ext>
            </c:extLst>
          </c:dPt>
          <c:dPt>
            <c:idx val="2"/>
            <c:bubble3D val="0"/>
            <c:spPr>
              <a:solidFill>
                <a:schemeClr val="accent3"/>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5-ED18-4A65-8CEE-0646A2226990}"/>
              </c:ext>
            </c:extLst>
          </c:dPt>
          <c:dPt>
            <c:idx val="3"/>
            <c:bubble3D val="0"/>
            <c:spPr>
              <a:solidFill>
                <a:schemeClr val="accent4"/>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7-ED18-4A65-8CEE-0646A2226990}"/>
              </c:ext>
            </c:extLst>
          </c:dPt>
          <c:dPt>
            <c:idx val="4"/>
            <c:bubble3D val="0"/>
            <c:spPr>
              <a:solidFill>
                <a:schemeClr val="accent5"/>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9-ED18-4A65-8CEE-0646A2226990}"/>
              </c:ext>
            </c:extLst>
          </c:dPt>
          <c:dPt>
            <c:idx val="5"/>
            <c:bubble3D val="0"/>
            <c:spPr>
              <a:solidFill>
                <a:schemeClr val="accent6"/>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B-ED18-4A65-8CEE-0646A2226990}"/>
              </c:ext>
            </c:extLst>
          </c:dPt>
          <c:dPt>
            <c:idx val="6"/>
            <c:bubble3D val="0"/>
            <c:spPr>
              <a:solidFill>
                <a:schemeClr val="accent1">
                  <a:lumMod val="60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D-ED18-4A65-8CEE-0646A2226990}"/>
              </c:ext>
            </c:extLst>
          </c:dPt>
          <c:dPt>
            <c:idx val="7"/>
            <c:bubble3D val="0"/>
            <c:spPr>
              <a:solidFill>
                <a:schemeClr val="accent2">
                  <a:lumMod val="60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0F-ED18-4A65-8CEE-0646A2226990}"/>
              </c:ext>
            </c:extLst>
          </c:dPt>
          <c:dPt>
            <c:idx val="8"/>
            <c:bubble3D val="0"/>
            <c:spPr>
              <a:solidFill>
                <a:schemeClr val="accent3">
                  <a:lumMod val="60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11-ED18-4A65-8CEE-0646A2226990}"/>
              </c:ext>
            </c:extLst>
          </c:dPt>
          <c:dPt>
            <c:idx val="9"/>
            <c:bubble3D val="0"/>
            <c:spPr>
              <a:solidFill>
                <a:schemeClr val="accent4">
                  <a:lumMod val="60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13-ED18-4A65-8CEE-0646A2226990}"/>
              </c:ext>
            </c:extLst>
          </c:dPt>
          <c:dPt>
            <c:idx val="10"/>
            <c:bubble3D val="0"/>
            <c:spPr>
              <a:solidFill>
                <a:schemeClr val="accent5">
                  <a:lumMod val="60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15-ED18-4A65-8CEE-0646A2226990}"/>
              </c:ext>
            </c:extLst>
          </c:dPt>
          <c:dPt>
            <c:idx val="11"/>
            <c:bubble3D val="0"/>
            <c:spPr>
              <a:solidFill>
                <a:schemeClr val="accent6">
                  <a:lumMod val="60000"/>
                </a:schemeClr>
              </a:solidFill>
              <a:ln w="19050">
                <a:solidFill>
                  <a:schemeClr val="lt1"/>
                </a:solidFill>
              </a:ln>
              <a:effectLst>
                <a:outerShdw blurRad="50800" dist="38100" dir="2700000" algn="tl" rotWithShape="0">
                  <a:prstClr val="black">
                    <a:alpha val="40000"/>
                  </a:prstClr>
                </a:outerShdw>
              </a:effectLst>
              <a:scene3d>
                <a:camera prst="orthographicFront"/>
                <a:lightRig rig="threePt" dir="t"/>
              </a:scene3d>
              <a:sp3d>
                <a:bevelT/>
              </a:sp3d>
            </c:spPr>
            <c:extLst>
              <c:ext xmlns:c16="http://schemas.microsoft.com/office/drawing/2014/chart" uri="{C3380CC4-5D6E-409C-BE32-E72D297353CC}">
                <c16:uniqueId val="{00000017-ED18-4A65-8CEE-0646A2226990}"/>
              </c:ext>
            </c:extLst>
          </c:dPt>
          <c:dPt>
            <c:idx val="12"/>
            <c:bubble3D val="0"/>
            <c:spPr>
              <a:solidFill>
                <a:schemeClr val="accent1">
                  <a:lumMod val="80000"/>
                  <a:lumOff val="20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19-ED18-4A65-8CEE-0646A2226990}"/>
              </c:ext>
            </c:extLst>
          </c:dPt>
          <c:dPt>
            <c:idx val="13"/>
            <c:bubble3D val="0"/>
            <c:spPr>
              <a:solidFill>
                <a:schemeClr val="accent2">
                  <a:lumMod val="80000"/>
                  <a:lumOff val="20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1B-ED18-4A65-8CEE-0646A2226990}"/>
              </c:ext>
            </c:extLst>
          </c:dPt>
          <c:dPt>
            <c:idx val="14"/>
            <c:bubble3D val="0"/>
            <c:spPr>
              <a:solidFill>
                <a:schemeClr val="accent3">
                  <a:lumMod val="80000"/>
                  <a:lumOff val="20000"/>
                </a:schemeClr>
              </a:solidFill>
              <a:ln w="19050">
                <a:solidFill>
                  <a:schemeClr val="lt1"/>
                </a:solidFill>
              </a:ln>
              <a:effectLst/>
              <a:scene3d>
                <a:camera prst="orthographicFront"/>
                <a:lightRig rig="threePt" dir="t"/>
              </a:scene3d>
              <a:sp3d>
                <a:bevelT/>
              </a:sp3d>
            </c:spPr>
            <c:extLst>
              <c:ext xmlns:c16="http://schemas.microsoft.com/office/drawing/2014/chart" uri="{C3380CC4-5D6E-409C-BE32-E72D297353CC}">
                <c16:uniqueId val="{0000001D-ED18-4A65-8CEE-0646A2226990}"/>
              </c:ext>
            </c:extLst>
          </c:dPt>
          <c:dLbls>
            <c:dLbl>
              <c:idx val="0"/>
              <c:layout>
                <c:manualLayout>
                  <c:x val="0.12245554856973677"/>
                  <c:y val="-0.18302753129585581"/>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ED18-4A65-8CEE-0646A2226990}"/>
                </c:ext>
              </c:extLst>
            </c:dLbl>
            <c:dLbl>
              <c:idx val="1"/>
              <c:layout>
                <c:manualLayout>
                  <c:x val="2.0950137886756551E-2"/>
                  <c:y val="0.11518482048132686"/>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ED18-4A65-8CEE-0646A2226990}"/>
                </c:ext>
              </c:extLst>
            </c:dLbl>
            <c:dLbl>
              <c:idx val="2"/>
              <c:layout>
                <c:manualLayout>
                  <c:x val="-4.4573914952646128E-2"/>
                  <c:y val="9.5495506441420824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ED18-4A65-8CEE-0646A2226990}"/>
                </c:ext>
              </c:extLst>
            </c:dLbl>
            <c:dLbl>
              <c:idx val="3"/>
              <c:layout>
                <c:manualLayout>
                  <c:x val="-5.3976693977891545E-2"/>
                  <c:y val="6.3162208269384873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ED18-4A65-8CEE-0646A2226990}"/>
                </c:ext>
              </c:extLst>
            </c:dLbl>
            <c:dLbl>
              <c:idx val="4"/>
              <c:layout>
                <c:manualLayout>
                  <c:x val="-3.7080992252394307E-2"/>
                  <c:y val="7.3608151088278936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mn-lt"/>
                      <a:ea typeface="+mn-ea"/>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4.9767638360794252E-2"/>
                      <c:h val="0.11139761738948906"/>
                    </c:manualLayout>
                  </c15:layout>
                </c:ext>
                <c:ext xmlns:c16="http://schemas.microsoft.com/office/drawing/2014/chart" uri="{C3380CC4-5D6E-409C-BE32-E72D297353CC}">
                  <c16:uniqueId val="{00000009-ED18-4A65-8CEE-0646A2226990}"/>
                </c:ext>
              </c:extLst>
            </c:dLbl>
            <c:dLbl>
              <c:idx val="5"/>
              <c:layout>
                <c:manualLayout>
                  <c:x val="-6.7164256559184857E-2"/>
                  <c:y val="4.28021602659298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ED18-4A65-8CEE-0646A2226990}"/>
                </c:ext>
              </c:extLst>
            </c:dLbl>
            <c:dLbl>
              <c:idx val="6"/>
              <c:layout>
                <c:manualLayout>
                  <c:x val="-6.9422938102318962E-2"/>
                  <c:y val="2.4135377254027854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ED18-4A65-8CEE-0646A2226990}"/>
                </c:ext>
              </c:extLst>
            </c:dLbl>
            <c:dLbl>
              <c:idx val="7"/>
              <c:layout>
                <c:manualLayout>
                  <c:x val="-0.11153358681875805"/>
                  <c:y val="-1.0520775632447793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ED18-4A65-8CEE-0646A2226990}"/>
                </c:ext>
              </c:extLst>
            </c:dLbl>
            <c:dLbl>
              <c:idx val="8"/>
              <c:layout>
                <c:manualLayout>
                  <c:x val="-0.10308407266582172"/>
                  <c:y val="-6.4292886148051232E-17"/>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ED18-4A65-8CEE-0646A2226990}"/>
                </c:ext>
              </c:extLst>
            </c:dLbl>
            <c:dLbl>
              <c:idx val="9"/>
              <c:layout>
                <c:manualLayout>
                  <c:x val="-0.10477397549640909"/>
                  <c:y val="0"/>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ED18-4A65-8CEE-0646A2226990}"/>
                </c:ext>
              </c:extLst>
            </c:dLbl>
            <c:dLbl>
              <c:idx val="10"/>
              <c:layout>
                <c:manualLayout>
                  <c:x val="-0.11153358681875805"/>
                  <c:y val="-1.2858577229610246E-16"/>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5-ED18-4A65-8CEE-0646A2226990}"/>
                </c:ext>
              </c:extLst>
            </c:dLbl>
            <c:dLbl>
              <c:idx val="11"/>
              <c:layout>
                <c:manualLayout>
                  <c:x val="-0.11491339247993253"/>
                  <c:y val="0"/>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ED18-4A65-8CEE-0646A2226990}"/>
                </c:ext>
              </c:extLst>
            </c:dLbl>
            <c:dLbl>
              <c:idx val="12"/>
              <c:layout>
                <c:manualLayout>
                  <c:x val="-0.11660329531051977"/>
                  <c:y val="-3.5069252108159096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ED18-4A65-8CEE-0646A2226990}"/>
                </c:ext>
              </c:extLst>
            </c:dLbl>
            <c:dLbl>
              <c:idx val="13"/>
              <c:layout>
                <c:manualLayout>
                  <c:x val="-0.11153358681875805"/>
                  <c:y val="3.5069252108159096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ED18-4A65-8CEE-0646A2226990}"/>
                </c:ext>
              </c:extLst>
            </c:dLbl>
            <c:dLbl>
              <c:idx val="14"/>
              <c:tx>
                <c:rich>
                  <a:bodyPr/>
                  <a:lstStyle/>
                  <a:p>
                    <a:r>
                      <a:rPr lang="en-US" baseline="0"/>
                      <a:t> </a:t>
                    </a:r>
                    <a:fld id="{254FDF9F-5370-42D8-A089-C2EB1670DBDC}" type="VALUE">
                      <a:rPr lang="en-US" baseline="0"/>
                      <a:pPr/>
                      <a:t>[VALUE]</a:t>
                    </a:fld>
                    <a:endParaRPr lang="en-US" baseline="0"/>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D-ED18-4A65-8CEE-0646A2226990}"/>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mn-lt"/>
                    <a:ea typeface="+mn-ea"/>
                    <a:cs typeface="+mn-cs"/>
                  </a:defRPr>
                </a:pPr>
                <a:endParaRPr lang="en-US"/>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'Companii brok fos foe'!$K$11:$X$11</c:f>
              <c:strCache>
                <c:ptCount val="14"/>
                <c:pt idx="0">
                  <c:v>A10</c:v>
                </c:pt>
                <c:pt idx="1">
                  <c:v>A3</c:v>
                </c:pt>
                <c:pt idx="2">
                  <c:v>A9</c:v>
                </c:pt>
                <c:pt idx="3">
                  <c:v>A8</c:v>
                </c:pt>
                <c:pt idx="4">
                  <c:v>A15</c:v>
                </c:pt>
                <c:pt idx="5">
                  <c:v>A2</c:v>
                </c:pt>
                <c:pt idx="6">
                  <c:v>A13</c:v>
                </c:pt>
                <c:pt idx="7">
                  <c:v>A14</c:v>
                </c:pt>
                <c:pt idx="8">
                  <c:v>A5</c:v>
                </c:pt>
                <c:pt idx="9">
                  <c:v>A1</c:v>
                </c:pt>
                <c:pt idx="10">
                  <c:v>A18</c:v>
                </c:pt>
                <c:pt idx="11">
                  <c:v>Altele</c:v>
                </c:pt>
                <c:pt idx="12">
                  <c:v>Altele</c:v>
                </c:pt>
                <c:pt idx="13">
                  <c:v>Altele</c:v>
                </c:pt>
              </c:strCache>
            </c:strRef>
          </c:cat>
          <c:val>
            <c:numRef>
              <c:f>'Companii brok fos foe'!$K$12:$X$12</c:f>
              <c:numCache>
                <c:formatCode>0.00%</c:formatCode>
                <c:ptCount val="14"/>
                <c:pt idx="0">
                  <c:v>0.66269924542047709</c:v>
                </c:pt>
                <c:pt idx="1">
                  <c:v>7.6055162443539076E-2</c:v>
                </c:pt>
                <c:pt idx="2">
                  <c:v>7.2644590847014329E-2</c:v>
                </c:pt>
                <c:pt idx="3">
                  <c:v>3.4096010185401357E-2</c:v>
                </c:pt>
                <c:pt idx="4">
                  <c:v>3.2356476113645852E-2</c:v>
                </c:pt>
                <c:pt idx="5">
                  <c:v>3.0255642921392475E-2</c:v>
                </c:pt>
                <c:pt idx="6">
                  <c:v>2.8374599538866195E-2</c:v>
                </c:pt>
                <c:pt idx="7">
                  <c:v>2.690612020040703E-2</c:v>
                </c:pt>
                <c:pt idx="8">
                  <c:v>1.7207310109828459E-2</c:v>
                </c:pt>
                <c:pt idx="9">
                  <c:v>6.7476276403767473E-3</c:v>
                </c:pt>
                <c:pt idx="10">
                  <c:v>3.3758773865971655E-3</c:v>
                </c:pt>
                <c:pt idx="11">
                  <c:v>9.2813371924542094E-3</c:v>
                </c:pt>
              </c:numCache>
            </c:numRef>
          </c:val>
          <c:extLst>
            <c:ext xmlns:c16="http://schemas.microsoft.com/office/drawing/2014/chart" uri="{C3380CC4-5D6E-409C-BE32-E72D297353CC}">
              <c16:uniqueId val="{0000001E-ED18-4A65-8CEE-0646A2226990}"/>
            </c:ext>
          </c:extLst>
        </c:ser>
        <c:dLbls>
          <c:showLegendKey val="0"/>
          <c:showVal val="0"/>
          <c:showCatName val="0"/>
          <c:showSerName val="0"/>
          <c:showPercent val="0"/>
          <c:showBubbleSize val="0"/>
          <c:showLeaderLines val="1"/>
        </c:dLbls>
        <c:gapWidth val="175"/>
        <c:splitType val="pos"/>
        <c:splitPos val="7"/>
        <c:secondPieSize val="71"/>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203836</xdr:colOff>
      <xdr:row>21</xdr:row>
      <xdr:rowOff>3809</xdr:rowOff>
    </xdr:from>
    <xdr:to>
      <xdr:col>10</xdr:col>
      <xdr:colOff>718186</xdr:colOff>
      <xdr:row>40</xdr:row>
      <xdr:rowOff>5715</xdr:rowOff>
    </xdr:to>
    <xdr:graphicFrame macro="">
      <xdr:nvGraphicFramePr>
        <xdr:cNvPr id="2" name="Chart 1">
          <a:extLst>
            <a:ext uri="{FF2B5EF4-FFF2-40B4-BE49-F238E27FC236}">
              <a16:creationId xmlns:a16="http://schemas.microsoft.com/office/drawing/2014/main" id="{D1C244AA-B222-4DB6-BB0F-92FF1FDFE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56</xdr:row>
      <xdr:rowOff>106680</xdr:rowOff>
    </xdr:from>
    <xdr:to>
      <xdr:col>10</xdr:col>
      <xdr:colOff>592455</xdr:colOff>
      <xdr:row>75</xdr:row>
      <xdr:rowOff>108586</xdr:rowOff>
    </xdr:to>
    <xdr:graphicFrame macro="">
      <xdr:nvGraphicFramePr>
        <xdr:cNvPr id="3" name="Chart 2">
          <a:extLst>
            <a:ext uri="{FF2B5EF4-FFF2-40B4-BE49-F238E27FC236}">
              <a16:creationId xmlns:a16="http://schemas.microsoft.com/office/drawing/2014/main" id="{89E932FD-64B2-4731-98F2-B821C4310E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104772</xdr:colOff>
      <xdr:row>13</xdr:row>
      <xdr:rowOff>38100</xdr:rowOff>
    </xdr:from>
    <xdr:to>
      <xdr:col>14</xdr:col>
      <xdr:colOff>381000</xdr:colOff>
      <xdr:row>37</xdr:row>
      <xdr:rowOff>57149</xdr:rowOff>
    </xdr:to>
    <xdr:graphicFrame macro="">
      <xdr:nvGraphicFramePr>
        <xdr:cNvPr id="2" name="Chart 1">
          <a:extLst>
            <a:ext uri="{FF2B5EF4-FFF2-40B4-BE49-F238E27FC236}">
              <a16:creationId xmlns:a16="http://schemas.microsoft.com/office/drawing/2014/main" id="{889C8729-C398-4C35-9498-349EF68AE3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11</xdr:row>
      <xdr:rowOff>0</xdr:rowOff>
    </xdr:from>
    <xdr:to>
      <xdr:col>9</xdr:col>
      <xdr:colOff>62865</xdr:colOff>
      <xdr:row>26</xdr:row>
      <xdr:rowOff>57150</xdr:rowOff>
    </xdr:to>
    <xdr:graphicFrame macro="">
      <xdr:nvGraphicFramePr>
        <xdr:cNvPr id="2" name="Chart 1">
          <a:extLst>
            <a:ext uri="{FF2B5EF4-FFF2-40B4-BE49-F238E27FC236}">
              <a16:creationId xmlns:a16="http://schemas.microsoft.com/office/drawing/2014/main" id="{207E4081-6098-49DF-905C-67347ACB24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30</xdr:row>
      <xdr:rowOff>0</xdr:rowOff>
    </xdr:from>
    <xdr:to>
      <xdr:col>9</xdr:col>
      <xdr:colOff>64770</xdr:colOff>
      <xdr:row>45</xdr:row>
      <xdr:rowOff>60960</xdr:rowOff>
    </xdr:to>
    <xdr:graphicFrame macro="">
      <xdr:nvGraphicFramePr>
        <xdr:cNvPr id="3" name="Chart 2">
          <a:extLst>
            <a:ext uri="{FF2B5EF4-FFF2-40B4-BE49-F238E27FC236}">
              <a16:creationId xmlns:a16="http://schemas.microsoft.com/office/drawing/2014/main" id="{018704E2-6F2F-4D93-A267-9C4B55248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523875</xdr:colOff>
      <xdr:row>16</xdr:row>
      <xdr:rowOff>66675</xdr:rowOff>
    </xdr:from>
    <xdr:to>
      <xdr:col>8</xdr:col>
      <xdr:colOff>142875</xdr:colOff>
      <xdr:row>35</xdr:row>
      <xdr:rowOff>68581</xdr:rowOff>
    </xdr:to>
    <xdr:graphicFrame macro="">
      <xdr:nvGraphicFramePr>
        <xdr:cNvPr id="2" name="Chart 1">
          <a:extLst>
            <a:ext uri="{FF2B5EF4-FFF2-40B4-BE49-F238E27FC236}">
              <a16:creationId xmlns:a16="http://schemas.microsoft.com/office/drawing/2014/main" id="{EB1B0E34-8BDB-43BB-A301-9BE8B2121C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371475</xdr:colOff>
      <xdr:row>47</xdr:row>
      <xdr:rowOff>38100</xdr:rowOff>
    </xdr:from>
    <xdr:to>
      <xdr:col>7</xdr:col>
      <xdr:colOff>1009650</xdr:colOff>
      <xdr:row>66</xdr:row>
      <xdr:rowOff>40006</xdr:rowOff>
    </xdr:to>
    <xdr:graphicFrame macro="">
      <xdr:nvGraphicFramePr>
        <xdr:cNvPr id="3" name="Chart 2">
          <a:extLst>
            <a:ext uri="{FF2B5EF4-FFF2-40B4-BE49-F238E27FC236}">
              <a16:creationId xmlns:a16="http://schemas.microsoft.com/office/drawing/2014/main" id="{0B90724F-69CA-448F-8DC6-2DBDD3D90D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12</xdr:row>
      <xdr:rowOff>0</xdr:rowOff>
    </xdr:from>
    <xdr:to>
      <xdr:col>11</xdr:col>
      <xdr:colOff>66678</xdr:colOff>
      <xdr:row>36</xdr:row>
      <xdr:rowOff>19049</xdr:rowOff>
    </xdr:to>
    <xdr:graphicFrame macro="">
      <xdr:nvGraphicFramePr>
        <xdr:cNvPr id="2" name="Chart 1">
          <a:extLst>
            <a:ext uri="{FF2B5EF4-FFF2-40B4-BE49-F238E27FC236}">
              <a16:creationId xmlns:a16="http://schemas.microsoft.com/office/drawing/2014/main" id="{6875A2C4-5E7A-4881-95AF-23C2C048D2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11</xdr:row>
      <xdr:rowOff>0</xdr:rowOff>
    </xdr:from>
    <xdr:to>
      <xdr:col>9</xdr:col>
      <xdr:colOff>723900</xdr:colOff>
      <xdr:row>30</xdr:row>
      <xdr:rowOff>1906</xdr:rowOff>
    </xdr:to>
    <xdr:graphicFrame macro="">
      <xdr:nvGraphicFramePr>
        <xdr:cNvPr id="2" name="Chart 1">
          <a:extLst>
            <a:ext uri="{FF2B5EF4-FFF2-40B4-BE49-F238E27FC236}">
              <a16:creationId xmlns:a16="http://schemas.microsoft.com/office/drawing/2014/main" id="{CFACDD72-221D-4E3A-B08F-CDF03A93D7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561975</xdr:colOff>
      <xdr:row>2</xdr:row>
      <xdr:rowOff>0</xdr:rowOff>
    </xdr:from>
    <xdr:to>
      <xdr:col>15</xdr:col>
      <xdr:colOff>28575</xdr:colOff>
      <xdr:row>23</xdr:row>
      <xdr:rowOff>114300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27</xdr:row>
      <xdr:rowOff>0</xdr:rowOff>
    </xdr:from>
    <xdr:to>
      <xdr:col>7</xdr:col>
      <xdr:colOff>280989</xdr:colOff>
      <xdr:row>43</xdr:row>
      <xdr:rowOff>152400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357186</xdr:colOff>
      <xdr:row>13</xdr:row>
      <xdr:rowOff>104775</xdr:rowOff>
    </xdr:from>
    <xdr:to>
      <xdr:col>15</xdr:col>
      <xdr:colOff>209549</xdr:colOff>
      <xdr:row>31</xdr:row>
      <xdr:rowOff>104775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28574</xdr:rowOff>
    </xdr:from>
    <xdr:to>
      <xdr:col>5</xdr:col>
      <xdr:colOff>95249</xdr:colOff>
      <xdr:row>40</xdr:row>
      <xdr:rowOff>114299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0"/>
  <sheetViews>
    <sheetView tabSelected="1" workbookViewId="0">
      <selection activeCell="C10" sqref="C10"/>
    </sheetView>
  </sheetViews>
  <sheetFormatPr defaultRowHeight="15" x14ac:dyDescent="0.25"/>
  <cols>
    <col min="2" max="2" width="15.140625" bestFit="1" customWidth="1"/>
    <col min="3" max="3" width="15.28515625" bestFit="1" customWidth="1"/>
    <col min="4" max="7" width="13.28515625" bestFit="1" customWidth="1"/>
  </cols>
  <sheetData>
    <row r="2" spans="2:9" x14ac:dyDescent="0.25">
      <c r="B2" s="1"/>
      <c r="C2" s="124" t="s">
        <v>440</v>
      </c>
      <c r="D2" s="124"/>
      <c r="E2" s="124"/>
      <c r="F2" s="124"/>
      <c r="G2" s="124"/>
      <c r="H2" s="124"/>
    </row>
    <row r="3" spans="2:9" x14ac:dyDescent="0.25">
      <c r="B3" s="126"/>
      <c r="C3" s="126"/>
      <c r="D3" s="126"/>
      <c r="E3" s="126"/>
      <c r="F3" s="126"/>
      <c r="G3" s="126"/>
    </row>
    <row r="4" spans="2:9" x14ac:dyDescent="0.25">
      <c r="D4" s="29" t="s">
        <v>0</v>
      </c>
      <c r="E4" s="29" t="s">
        <v>1</v>
      </c>
      <c r="F4" s="29" t="s">
        <v>2</v>
      </c>
      <c r="G4" s="29" t="s">
        <v>3</v>
      </c>
    </row>
    <row r="5" spans="2:9" x14ac:dyDescent="0.25">
      <c r="C5" s="67" t="s">
        <v>4</v>
      </c>
      <c r="D5" s="68">
        <v>2506510199</v>
      </c>
      <c r="E5" s="68">
        <v>3858330784</v>
      </c>
      <c r="F5" s="68">
        <v>3946888713</v>
      </c>
      <c r="G5" s="68">
        <v>3889726824</v>
      </c>
    </row>
    <row r="6" spans="2:9" x14ac:dyDescent="0.25">
      <c r="C6" s="67" t="s">
        <v>5</v>
      </c>
      <c r="D6" s="68">
        <v>688429419</v>
      </c>
      <c r="E6" s="68">
        <v>798994911</v>
      </c>
      <c r="F6" s="68">
        <v>793836141</v>
      </c>
      <c r="G6" s="68">
        <v>887631427</v>
      </c>
    </row>
    <row r="7" spans="2:9" x14ac:dyDescent="0.25">
      <c r="C7" s="67" t="s">
        <v>6</v>
      </c>
      <c r="D7" s="68">
        <v>3194939618</v>
      </c>
      <c r="E7" s="68">
        <v>4657325695</v>
      </c>
      <c r="F7" s="68">
        <v>4740724854</v>
      </c>
      <c r="G7" s="68">
        <v>4777358251</v>
      </c>
      <c r="I7" s="77"/>
    </row>
    <row r="8" spans="2:9" x14ac:dyDescent="0.25">
      <c r="C8" s="67" t="s">
        <v>7</v>
      </c>
      <c r="D8" s="69">
        <v>0.78</v>
      </c>
      <c r="E8" s="69">
        <v>0.83</v>
      </c>
      <c r="F8" s="69">
        <v>0.83</v>
      </c>
      <c r="G8" s="69">
        <v>0.81</v>
      </c>
    </row>
    <row r="9" spans="2:9" x14ac:dyDescent="0.25">
      <c r="C9" s="67" t="s">
        <v>8</v>
      </c>
      <c r="D9" s="69">
        <v>0.22</v>
      </c>
      <c r="E9" s="69">
        <v>0.17</v>
      </c>
      <c r="F9" s="69">
        <v>0.17</v>
      </c>
      <c r="G9" s="69">
        <v>0.19</v>
      </c>
    </row>
    <row r="10" spans="2:9" x14ac:dyDescent="0.25">
      <c r="C10" s="32" t="s">
        <v>193</v>
      </c>
    </row>
  </sheetData>
  <mergeCells count="1">
    <mergeCell ref="B3:G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Q11"/>
  <sheetViews>
    <sheetView workbookViewId="0">
      <selection activeCell="C11" sqref="C11"/>
    </sheetView>
  </sheetViews>
  <sheetFormatPr defaultRowHeight="15" x14ac:dyDescent="0.25"/>
  <cols>
    <col min="3" max="3" width="20.42578125" customWidth="1"/>
    <col min="4" max="4" width="15.5703125" bestFit="1" customWidth="1"/>
    <col min="5" max="5" width="47" customWidth="1"/>
    <col min="6" max="6" width="12.7109375" bestFit="1" customWidth="1"/>
    <col min="7" max="7" width="47" bestFit="1" customWidth="1"/>
    <col min="8" max="8" width="49.85546875" bestFit="1" customWidth="1"/>
    <col min="9" max="9" width="47" bestFit="1" customWidth="1"/>
  </cols>
  <sheetData>
    <row r="2" spans="3:17" x14ac:dyDescent="0.25">
      <c r="C2" s="131" t="s">
        <v>354</v>
      </c>
      <c r="D2" s="131"/>
      <c r="E2" s="131"/>
      <c r="F2" s="131"/>
      <c r="G2" s="131"/>
      <c r="H2" s="131"/>
      <c r="I2" s="131"/>
      <c r="J2" s="131"/>
      <c r="K2" s="131"/>
      <c r="L2" s="131"/>
      <c r="M2" s="131"/>
      <c r="N2" s="131"/>
      <c r="O2" s="131"/>
      <c r="P2" s="131"/>
      <c r="Q2" s="131"/>
    </row>
    <row r="4" spans="3:17" x14ac:dyDescent="0.25">
      <c r="C4" s="50" t="s">
        <v>72</v>
      </c>
      <c r="D4" s="50" t="s">
        <v>73</v>
      </c>
      <c r="E4" s="74" t="s">
        <v>74</v>
      </c>
      <c r="F4" s="50" t="s">
        <v>75</v>
      </c>
      <c r="G4" s="50" t="s">
        <v>74</v>
      </c>
      <c r="H4" s="50" t="s">
        <v>76</v>
      </c>
      <c r="I4" s="50" t="s">
        <v>74</v>
      </c>
      <c r="J4" s="4"/>
      <c r="K4" s="4"/>
      <c r="L4" s="4"/>
      <c r="M4" s="4"/>
    </row>
    <row r="5" spans="3:17" x14ac:dyDescent="0.25">
      <c r="C5" s="6" t="s">
        <v>0</v>
      </c>
      <c r="D5" s="18">
        <v>1866944812</v>
      </c>
      <c r="E5" s="19">
        <v>4.3400000000000001E-2</v>
      </c>
      <c r="F5" s="18">
        <v>1595501369</v>
      </c>
      <c r="G5" s="19">
        <v>4.7199999999999999E-2</v>
      </c>
      <c r="H5" s="18">
        <v>271443443</v>
      </c>
      <c r="I5" s="19">
        <v>2.1600000000000001E-2</v>
      </c>
    </row>
    <row r="6" spans="3:17" x14ac:dyDescent="0.25">
      <c r="C6" s="6" t="s">
        <v>1</v>
      </c>
      <c r="D6" s="18">
        <v>1962386783</v>
      </c>
      <c r="E6" s="19">
        <v>5.11E-2</v>
      </c>
      <c r="F6" s="18">
        <v>1456662609</v>
      </c>
      <c r="G6" s="19">
        <v>-8.6999999999999994E-2</v>
      </c>
      <c r="H6" s="18">
        <v>505724174</v>
      </c>
      <c r="I6" s="19">
        <v>0.86309999999999998</v>
      </c>
    </row>
    <row r="7" spans="3:17" x14ac:dyDescent="0.25">
      <c r="C7" s="6" t="s">
        <v>2</v>
      </c>
      <c r="D7" s="18">
        <v>2154094319</v>
      </c>
      <c r="E7" s="19">
        <v>9.7699999999999995E-2</v>
      </c>
      <c r="F7" s="18">
        <v>1785206329</v>
      </c>
      <c r="G7" s="19">
        <v>0.22550000000000001</v>
      </c>
      <c r="H7" s="18">
        <v>368887990</v>
      </c>
      <c r="I7" s="19">
        <v>-0.27060000000000001</v>
      </c>
    </row>
    <row r="8" spans="3:17" x14ac:dyDescent="0.25">
      <c r="C8" s="6" t="s">
        <v>3</v>
      </c>
      <c r="D8" s="18">
        <v>2180290884</v>
      </c>
      <c r="E8" s="19">
        <v>1.2200000000000001E-2</v>
      </c>
      <c r="F8" s="18">
        <v>1734818365</v>
      </c>
      <c r="G8" s="19">
        <v>-2.8199999999999999E-2</v>
      </c>
      <c r="H8" s="18">
        <v>445472519</v>
      </c>
      <c r="I8" s="19">
        <v>0.20760000000000001</v>
      </c>
    </row>
    <row r="10" spans="3:17" x14ac:dyDescent="0.25">
      <c r="C10" s="32" t="s">
        <v>77</v>
      </c>
      <c r="D10" s="32"/>
      <c r="E10" s="32"/>
      <c r="F10" s="32"/>
      <c r="G10" s="32"/>
      <c r="H10" s="32"/>
      <c r="I10" s="32"/>
    </row>
    <row r="11" spans="3:17" x14ac:dyDescent="0.25">
      <c r="C11" s="32" t="s">
        <v>193</v>
      </c>
    </row>
  </sheetData>
  <mergeCells count="1">
    <mergeCell ref="C2:Q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L20"/>
  <sheetViews>
    <sheetView workbookViewId="0">
      <selection activeCell="D23" sqref="D23"/>
    </sheetView>
  </sheetViews>
  <sheetFormatPr defaultRowHeight="15" x14ac:dyDescent="0.25"/>
  <cols>
    <col min="3" max="3" width="53.140625" bestFit="1" customWidth="1"/>
    <col min="4" max="7" width="11.140625" bestFit="1" customWidth="1"/>
  </cols>
  <sheetData>
    <row r="2" spans="3:12" x14ac:dyDescent="0.25">
      <c r="C2" s="72" t="s">
        <v>355</v>
      </c>
      <c r="D2" s="72"/>
      <c r="E2" s="72"/>
      <c r="F2" s="72"/>
      <c r="G2" s="72"/>
      <c r="H2" s="51"/>
      <c r="I2" s="51"/>
      <c r="J2" s="51"/>
      <c r="K2" s="9"/>
      <c r="L2" s="9"/>
    </row>
    <row r="4" spans="3:12" x14ac:dyDescent="0.25">
      <c r="C4" s="129" t="s">
        <v>81</v>
      </c>
      <c r="D4" s="127" t="s">
        <v>59</v>
      </c>
      <c r="E4" s="127"/>
      <c r="F4" s="127" t="s">
        <v>60</v>
      </c>
      <c r="G4" s="127"/>
    </row>
    <row r="5" spans="3:12" x14ac:dyDescent="0.25">
      <c r="C5" s="129"/>
      <c r="D5" s="24" t="s">
        <v>2</v>
      </c>
      <c r="E5" s="24" t="s">
        <v>3</v>
      </c>
      <c r="F5" s="24" t="s">
        <v>2</v>
      </c>
      <c r="G5" s="24" t="s">
        <v>3</v>
      </c>
    </row>
    <row r="6" spans="3:12" x14ac:dyDescent="0.25">
      <c r="C6" s="6" t="s">
        <v>82</v>
      </c>
      <c r="D6" s="20">
        <v>206050436</v>
      </c>
      <c r="E6" s="20">
        <v>189618877</v>
      </c>
      <c r="F6" s="20">
        <v>122725948</v>
      </c>
      <c r="G6" s="20">
        <v>210952013</v>
      </c>
    </row>
    <row r="7" spans="3:12" x14ac:dyDescent="0.25">
      <c r="C7" t="s">
        <v>40</v>
      </c>
      <c r="D7" s="35">
        <v>1.4999999999999999E-2</v>
      </c>
      <c r="E7" s="35">
        <v>4.3999999999999997E-2</v>
      </c>
      <c r="F7" s="35">
        <v>2.5000000000000001E-2</v>
      </c>
      <c r="G7" s="35">
        <v>0.112</v>
      </c>
    </row>
    <row r="8" spans="3:12" x14ac:dyDescent="0.25">
      <c r="C8" t="s">
        <v>41</v>
      </c>
      <c r="D8" s="35">
        <v>0.11700000000000001</v>
      </c>
      <c r="E8" s="35">
        <v>0.108</v>
      </c>
      <c r="F8" s="35">
        <v>1.2E-2</v>
      </c>
      <c r="G8" s="35">
        <v>0.111</v>
      </c>
    </row>
    <row r="9" spans="3:12" x14ac:dyDescent="0.25">
      <c r="C9" t="s">
        <v>53</v>
      </c>
      <c r="D9" s="35">
        <v>0.35</v>
      </c>
      <c r="E9" s="35">
        <v>0.22700000000000001</v>
      </c>
      <c r="F9" s="35">
        <v>0.16700000000000001</v>
      </c>
      <c r="G9" s="35">
        <v>0.17899999999999999</v>
      </c>
    </row>
    <row r="10" spans="3:12" x14ac:dyDescent="0.25">
      <c r="C10" t="s">
        <v>54</v>
      </c>
      <c r="D10" s="35">
        <v>2.3E-2</v>
      </c>
      <c r="E10" s="35">
        <v>2.5999999999999999E-2</v>
      </c>
      <c r="F10" s="35">
        <v>0.189</v>
      </c>
      <c r="G10" s="35">
        <v>0.20599999999999999</v>
      </c>
    </row>
    <row r="11" spans="3:12" x14ac:dyDescent="0.25">
      <c r="C11" t="s">
        <v>62</v>
      </c>
      <c r="D11" s="35">
        <v>6.0000000000000001E-3</v>
      </c>
      <c r="E11" s="35">
        <v>0</v>
      </c>
      <c r="F11" s="35">
        <v>5.0000000000000001E-3</v>
      </c>
      <c r="G11" s="35">
        <v>0</v>
      </c>
    </row>
    <row r="12" spans="3:12" x14ac:dyDescent="0.25">
      <c r="C12" t="s">
        <v>63</v>
      </c>
      <c r="D12" s="35">
        <v>6.0000000000000001E-3</v>
      </c>
      <c r="E12" s="35">
        <v>2.5999999999999999E-2</v>
      </c>
      <c r="F12" s="35">
        <v>0</v>
      </c>
      <c r="G12" s="35">
        <v>0</v>
      </c>
    </row>
    <row r="13" spans="3:12" x14ac:dyDescent="0.25">
      <c r="C13" t="s">
        <v>64</v>
      </c>
      <c r="D13" s="35">
        <v>5.0000000000000001E-3</v>
      </c>
      <c r="E13" s="35">
        <v>3.0000000000000001E-3</v>
      </c>
      <c r="F13" s="35">
        <v>0</v>
      </c>
      <c r="G13" s="35">
        <v>0</v>
      </c>
    </row>
    <row r="14" spans="3:12" x14ac:dyDescent="0.25">
      <c r="C14" t="s">
        <v>42</v>
      </c>
      <c r="D14" s="35">
        <v>5.7000000000000002E-2</v>
      </c>
      <c r="E14" s="35">
        <v>7.4999999999999997E-2</v>
      </c>
      <c r="F14" s="35">
        <v>1.2E-2</v>
      </c>
      <c r="G14" s="35">
        <v>0.02</v>
      </c>
    </row>
    <row r="15" spans="3:12" x14ac:dyDescent="0.25">
      <c r="C15" t="s">
        <v>43</v>
      </c>
      <c r="D15" s="35">
        <v>5.3999999999999999E-2</v>
      </c>
      <c r="E15" s="35">
        <v>6.7000000000000004E-2</v>
      </c>
      <c r="F15" s="35">
        <v>0</v>
      </c>
      <c r="G15" s="35">
        <v>0</v>
      </c>
    </row>
    <row r="16" spans="3:12" x14ac:dyDescent="0.25">
      <c r="C16" t="s">
        <v>39</v>
      </c>
      <c r="D16" s="35">
        <v>2.1999999999999999E-2</v>
      </c>
      <c r="E16" s="35">
        <v>2.5000000000000001E-2</v>
      </c>
      <c r="F16" s="35">
        <v>3.0000000000000001E-3</v>
      </c>
      <c r="G16" s="35">
        <v>1E-3</v>
      </c>
    </row>
    <row r="17" spans="3:7" x14ac:dyDescent="0.25">
      <c r="C17" t="s">
        <v>52</v>
      </c>
      <c r="D17" s="35">
        <v>0.32500000000000001</v>
      </c>
      <c r="E17" s="35">
        <v>0.36899999999999999</v>
      </c>
      <c r="F17" s="35">
        <v>0.58699999999999997</v>
      </c>
      <c r="G17" s="35">
        <v>0.36899999999999999</v>
      </c>
    </row>
    <row r="18" spans="3:7" x14ac:dyDescent="0.25">
      <c r="C18" t="s">
        <v>45</v>
      </c>
      <c r="D18" s="35">
        <v>0</v>
      </c>
      <c r="E18" s="35">
        <v>3.0000000000000001E-3</v>
      </c>
      <c r="F18" s="35">
        <v>1E-3</v>
      </c>
      <c r="G18" s="35">
        <v>2E-3</v>
      </c>
    </row>
    <row r="19" spans="3:7" x14ac:dyDescent="0.25">
      <c r="C19" t="s">
        <v>55</v>
      </c>
      <c r="D19" s="35">
        <v>0.02</v>
      </c>
      <c r="E19" s="35">
        <v>2.5000000000000001E-2</v>
      </c>
      <c r="F19" s="35">
        <v>0</v>
      </c>
      <c r="G19" s="35">
        <v>0</v>
      </c>
    </row>
    <row r="20" spans="3:7" x14ac:dyDescent="0.25">
      <c r="C20" s="32" t="s">
        <v>193</v>
      </c>
    </row>
  </sheetData>
  <mergeCells count="3">
    <mergeCell ref="D4:E4"/>
    <mergeCell ref="F4:G4"/>
    <mergeCell ref="C4:C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14"/>
  <sheetViews>
    <sheetView workbookViewId="0">
      <selection activeCell="O31" sqref="O31"/>
    </sheetView>
  </sheetViews>
  <sheetFormatPr defaultRowHeight="15" x14ac:dyDescent="0.25"/>
  <cols>
    <col min="3" max="4" width="23.7109375" bestFit="1" customWidth="1"/>
    <col min="5" max="5" width="15.7109375" bestFit="1" customWidth="1"/>
    <col min="6" max="6" width="18" bestFit="1" customWidth="1"/>
    <col min="7" max="7" width="15.7109375" bestFit="1" customWidth="1"/>
  </cols>
  <sheetData>
    <row r="2" spans="3:8" x14ac:dyDescent="0.25">
      <c r="C2" s="131" t="s">
        <v>356</v>
      </c>
      <c r="D2" s="131"/>
      <c r="E2" s="131"/>
      <c r="F2" s="131"/>
      <c r="G2" s="131"/>
      <c r="H2" s="131"/>
    </row>
    <row r="4" spans="3:8" x14ac:dyDescent="0.25">
      <c r="C4" s="23" t="s">
        <v>83</v>
      </c>
      <c r="D4" s="23" t="s">
        <v>84</v>
      </c>
      <c r="E4" s="23" t="s">
        <v>85</v>
      </c>
      <c r="F4" s="23" t="s">
        <v>86</v>
      </c>
      <c r="G4" s="23" t="s">
        <v>85</v>
      </c>
    </row>
    <row r="5" spans="3:8" x14ac:dyDescent="0.25">
      <c r="C5" s="27">
        <v>370903896</v>
      </c>
      <c r="D5" s="27">
        <v>352448765</v>
      </c>
      <c r="E5" s="73">
        <v>0.95</v>
      </c>
      <c r="F5" s="27">
        <v>9657</v>
      </c>
      <c r="G5" s="73">
        <v>0</v>
      </c>
    </row>
    <row r="7" spans="3:8" x14ac:dyDescent="0.25">
      <c r="C7" s="132" t="s">
        <v>87</v>
      </c>
      <c r="D7" s="132"/>
      <c r="E7" s="132"/>
    </row>
    <row r="9" spans="3:8" x14ac:dyDescent="0.25">
      <c r="C9" t="s">
        <v>88</v>
      </c>
      <c r="D9" s="23" t="s">
        <v>83</v>
      </c>
      <c r="E9" s="23" t="s">
        <v>89</v>
      </c>
      <c r="F9" s="23" t="s">
        <v>90</v>
      </c>
    </row>
    <row r="10" spans="3:8" x14ac:dyDescent="0.25">
      <c r="C10" t="s">
        <v>91</v>
      </c>
      <c r="D10" s="22" t="s">
        <v>92</v>
      </c>
      <c r="E10" s="22" t="s">
        <v>93</v>
      </c>
      <c r="F10" s="22" t="s">
        <v>94</v>
      </c>
    </row>
    <row r="11" spans="3:8" x14ac:dyDescent="0.25">
      <c r="C11" t="s">
        <v>95</v>
      </c>
      <c r="D11" s="22" t="s">
        <v>96</v>
      </c>
      <c r="E11" s="22" t="s">
        <v>97</v>
      </c>
      <c r="F11" s="22"/>
    </row>
    <row r="13" spans="3:8" x14ac:dyDescent="0.25">
      <c r="C13" s="1" t="s">
        <v>98</v>
      </c>
      <c r="D13" s="1"/>
      <c r="E13" s="1"/>
      <c r="F13" s="1"/>
      <c r="G13" s="1"/>
    </row>
    <row r="14" spans="3:8" x14ac:dyDescent="0.25">
      <c r="C14" s="32"/>
    </row>
  </sheetData>
  <mergeCells count="2">
    <mergeCell ref="C2:H2"/>
    <mergeCell ref="C7:E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J12"/>
  <sheetViews>
    <sheetView workbookViewId="0">
      <selection activeCell="C12" sqref="C12"/>
    </sheetView>
  </sheetViews>
  <sheetFormatPr defaultRowHeight="15" x14ac:dyDescent="0.25"/>
  <cols>
    <col min="3" max="3" width="26.28515625" bestFit="1" customWidth="1"/>
    <col min="4" max="4" width="13.85546875" bestFit="1" customWidth="1"/>
    <col min="5" max="5" width="15.28515625" bestFit="1" customWidth="1"/>
    <col min="6" max="8" width="12.7109375" bestFit="1" customWidth="1"/>
    <col min="9" max="9" width="26.42578125" bestFit="1" customWidth="1"/>
  </cols>
  <sheetData>
    <row r="2" spans="3:10" x14ac:dyDescent="0.25">
      <c r="C2" s="80" t="s">
        <v>448</v>
      </c>
      <c r="D2" s="80"/>
      <c r="E2" s="80"/>
      <c r="F2" s="80"/>
      <c r="G2" s="80"/>
    </row>
    <row r="5" spans="3:10" x14ac:dyDescent="0.25">
      <c r="D5" s="23" t="s">
        <v>99</v>
      </c>
      <c r="E5" s="23" t="s">
        <v>80</v>
      </c>
      <c r="F5" s="23" t="s">
        <v>21</v>
      </c>
      <c r="G5" s="23" t="s">
        <v>14</v>
      </c>
      <c r="H5" s="23" t="s">
        <v>19</v>
      </c>
      <c r="I5" s="23" t="s">
        <v>100</v>
      </c>
      <c r="J5" s="22"/>
    </row>
    <row r="6" spans="3:10" x14ac:dyDescent="0.25">
      <c r="D6" s="23" t="s">
        <v>101</v>
      </c>
      <c r="E6" s="23" t="s">
        <v>102</v>
      </c>
      <c r="F6" s="23" t="s">
        <v>101</v>
      </c>
      <c r="G6" s="23" t="s">
        <v>103</v>
      </c>
      <c r="H6" s="23" t="s">
        <v>101</v>
      </c>
      <c r="I6" s="23" t="s">
        <v>102</v>
      </c>
      <c r="J6" s="22"/>
    </row>
    <row r="7" spans="3:10" x14ac:dyDescent="0.25">
      <c r="C7" t="s">
        <v>104</v>
      </c>
      <c r="D7" s="18">
        <v>7728204662</v>
      </c>
      <c r="E7" s="19">
        <v>0.48230000000000001</v>
      </c>
      <c r="F7" s="18">
        <v>3790685007</v>
      </c>
      <c r="G7" s="18">
        <v>1823861172</v>
      </c>
      <c r="H7" s="18">
        <v>997255525</v>
      </c>
      <c r="I7" s="19">
        <v>0.85550000000000004</v>
      </c>
    </row>
    <row r="8" spans="3:10" x14ac:dyDescent="0.25">
      <c r="C8" t="s">
        <v>105</v>
      </c>
      <c r="D8" s="18">
        <v>4711628275</v>
      </c>
      <c r="E8" s="19">
        <v>0.29409999999999997</v>
      </c>
      <c r="F8" s="18">
        <v>2569588872</v>
      </c>
      <c r="G8" s="18">
        <v>887929834</v>
      </c>
      <c r="H8" s="18">
        <v>506830526</v>
      </c>
      <c r="I8" s="19">
        <v>0.84140000000000004</v>
      </c>
    </row>
    <row r="9" spans="3:10" x14ac:dyDescent="0.25">
      <c r="C9" t="s">
        <v>106</v>
      </c>
      <c r="D9" s="18">
        <v>3044296632</v>
      </c>
      <c r="E9" s="19">
        <v>0.19</v>
      </c>
      <c r="F9" s="18">
        <v>2593554639</v>
      </c>
      <c r="G9" s="18">
        <v>133179756</v>
      </c>
      <c r="H9" s="18">
        <v>110685371</v>
      </c>
      <c r="I9" s="19">
        <v>0.93200000000000005</v>
      </c>
    </row>
    <row r="10" spans="3:10" x14ac:dyDescent="0.25">
      <c r="C10" t="s">
        <v>107</v>
      </c>
      <c r="D10" s="18">
        <v>538499075</v>
      </c>
      <c r="E10" s="19">
        <v>3.3599999999999998E-2</v>
      </c>
      <c r="F10" s="18">
        <v>5404918</v>
      </c>
      <c r="G10" s="18">
        <v>109594037</v>
      </c>
      <c r="H10" s="18">
        <v>314382638</v>
      </c>
      <c r="I10" s="19">
        <v>0.7974</v>
      </c>
    </row>
    <row r="11" spans="3:10" x14ac:dyDescent="0.25">
      <c r="C11" s="6" t="s">
        <v>108</v>
      </c>
      <c r="D11" s="20">
        <v>16022628645</v>
      </c>
      <c r="E11" s="21">
        <v>1</v>
      </c>
      <c r="F11" s="20">
        <v>8959233436</v>
      </c>
      <c r="G11" s="20">
        <v>2954564799</v>
      </c>
      <c r="H11" s="20">
        <v>1929154060</v>
      </c>
      <c r="I11" s="21">
        <v>0.86399999999999999</v>
      </c>
    </row>
    <row r="12" spans="3:10" x14ac:dyDescent="0.25">
      <c r="C12" s="32" t="s">
        <v>193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I12"/>
  <sheetViews>
    <sheetView workbookViewId="0">
      <selection activeCell="C12" sqref="C12"/>
    </sheetView>
  </sheetViews>
  <sheetFormatPr defaultRowHeight="15" x14ac:dyDescent="0.25"/>
  <cols>
    <col min="3" max="3" width="26.28515625" bestFit="1" customWidth="1"/>
    <col min="4" max="4" width="13.85546875" bestFit="1" customWidth="1"/>
    <col min="5" max="5" width="15.28515625" bestFit="1" customWidth="1"/>
    <col min="6" max="8" width="12.7109375" bestFit="1" customWidth="1"/>
    <col min="9" max="9" width="26.42578125" bestFit="1" customWidth="1"/>
  </cols>
  <sheetData>
    <row r="2" spans="3:9" x14ac:dyDescent="0.25">
      <c r="C2" s="80" t="s">
        <v>449</v>
      </c>
      <c r="D2" s="80"/>
      <c r="E2" s="80"/>
      <c r="F2" s="80"/>
    </row>
    <row r="5" spans="3:9" x14ac:dyDescent="0.25">
      <c r="D5" s="23" t="s">
        <v>109</v>
      </c>
      <c r="E5" s="23" t="s">
        <v>80</v>
      </c>
      <c r="F5" s="23" t="s">
        <v>21</v>
      </c>
      <c r="G5" s="23" t="s">
        <v>14</v>
      </c>
      <c r="H5" s="23" t="s">
        <v>19</v>
      </c>
      <c r="I5" s="23" t="s">
        <v>100</v>
      </c>
    </row>
    <row r="6" spans="3:9" x14ac:dyDescent="0.25">
      <c r="D6" s="23" t="s">
        <v>101</v>
      </c>
      <c r="E6" s="23" t="s">
        <v>102</v>
      </c>
      <c r="F6" s="23" t="s">
        <v>101</v>
      </c>
      <c r="G6" s="23" t="s">
        <v>103</v>
      </c>
      <c r="H6" s="23" t="s">
        <v>101</v>
      </c>
      <c r="I6" s="23" t="s">
        <v>102</v>
      </c>
    </row>
    <row r="7" spans="3:9" x14ac:dyDescent="0.25">
      <c r="C7" t="s">
        <v>104</v>
      </c>
      <c r="D7" s="18">
        <v>7502837511</v>
      </c>
      <c r="E7" s="19">
        <v>0.4919</v>
      </c>
      <c r="F7" s="18">
        <v>3845483372</v>
      </c>
      <c r="G7" s="18">
        <v>1849281480</v>
      </c>
      <c r="H7" s="18">
        <v>888118850</v>
      </c>
      <c r="I7" s="19">
        <v>0.87739999999999996</v>
      </c>
    </row>
    <row r="8" spans="3:9" x14ac:dyDescent="0.25">
      <c r="C8" t="s">
        <v>105</v>
      </c>
      <c r="D8" s="18">
        <v>4461431299</v>
      </c>
      <c r="E8" s="19">
        <v>0.29249999999999998</v>
      </c>
      <c r="F8" s="18">
        <v>2308171084</v>
      </c>
      <c r="G8" s="18">
        <v>845781525</v>
      </c>
      <c r="H8" s="18">
        <v>548456896</v>
      </c>
      <c r="I8" s="19">
        <v>0.82989999999999997</v>
      </c>
    </row>
    <row r="9" spans="3:9" x14ac:dyDescent="0.25">
      <c r="C9" t="s">
        <v>106</v>
      </c>
      <c r="D9" s="18">
        <v>2770703498</v>
      </c>
      <c r="E9" s="19">
        <v>0.18160000000000001</v>
      </c>
      <c r="F9" s="18">
        <v>2357839719</v>
      </c>
      <c r="G9" s="18">
        <v>133555968</v>
      </c>
      <c r="H9" s="18">
        <v>88438861</v>
      </c>
      <c r="I9" s="19">
        <v>0.93110000000000004</v>
      </c>
    </row>
    <row r="10" spans="3:9" x14ac:dyDescent="0.25">
      <c r="C10" t="s">
        <v>107</v>
      </c>
      <c r="D10" s="18">
        <v>519107065</v>
      </c>
      <c r="E10" s="19">
        <v>3.4000000000000002E-2</v>
      </c>
      <c r="F10" s="18">
        <v>5318098</v>
      </c>
      <c r="G10" s="18">
        <v>106301911</v>
      </c>
      <c r="H10" s="18">
        <v>304159481</v>
      </c>
      <c r="I10" s="19">
        <v>0.80100000000000005</v>
      </c>
    </row>
    <row r="11" spans="3:9" x14ac:dyDescent="0.25">
      <c r="C11" s="6" t="s">
        <v>108</v>
      </c>
      <c r="D11" s="20">
        <v>15254079373</v>
      </c>
      <c r="E11" s="21">
        <v>1</v>
      </c>
      <c r="F11" s="20">
        <v>8516812273</v>
      </c>
      <c r="G11" s="20">
        <v>2934920884</v>
      </c>
      <c r="H11" s="20">
        <v>1829174087</v>
      </c>
      <c r="I11" s="21">
        <v>0.87060000000000004</v>
      </c>
    </row>
    <row r="12" spans="3:9" x14ac:dyDescent="0.25">
      <c r="C12" s="32" t="s">
        <v>193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I10"/>
  <sheetViews>
    <sheetView workbookViewId="0">
      <selection activeCell="C10" sqref="C10"/>
    </sheetView>
  </sheetViews>
  <sheetFormatPr defaultRowHeight="15" x14ac:dyDescent="0.25"/>
  <cols>
    <col min="3" max="3" width="47" bestFit="1" customWidth="1"/>
    <col min="4" max="4" width="14.42578125" bestFit="1" customWidth="1"/>
    <col min="5" max="5" width="18.85546875" bestFit="1" customWidth="1"/>
  </cols>
  <sheetData>
    <row r="2" spans="3:9" x14ac:dyDescent="0.25">
      <c r="C2" s="80" t="s">
        <v>447</v>
      </c>
      <c r="D2" s="80"/>
      <c r="E2" s="80"/>
      <c r="F2" s="80"/>
      <c r="G2" s="1"/>
      <c r="H2" s="1"/>
      <c r="I2" s="1"/>
    </row>
    <row r="4" spans="3:9" x14ac:dyDescent="0.25">
      <c r="D4" s="23" t="s">
        <v>110</v>
      </c>
      <c r="E4" s="23" t="s">
        <v>111</v>
      </c>
    </row>
    <row r="5" spans="3:9" x14ac:dyDescent="0.25">
      <c r="C5" t="s">
        <v>104</v>
      </c>
      <c r="D5" s="13">
        <v>1052111840</v>
      </c>
      <c r="E5" s="14">
        <v>9.2600000000000002E-2</v>
      </c>
    </row>
    <row r="6" spans="3:9" x14ac:dyDescent="0.25">
      <c r="C6" t="s">
        <v>112</v>
      </c>
      <c r="D6" s="13">
        <v>9752277569</v>
      </c>
      <c r="E6" s="14">
        <v>0.85860000000000003</v>
      </c>
    </row>
    <row r="7" spans="3:9" x14ac:dyDescent="0.25">
      <c r="C7" t="s">
        <v>113</v>
      </c>
      <c r="D7" s="13">
        <v>119739490</v>
      </c>
      <c r="E7" s="14">
        <v>1.0500000000000001E-2</v>
      </c>
    </row>
    <row r="8" spans="3:9" x14ac:dyDescent="0.25">
      <c r="C8" t="s">
        <v>107</v>
      </c>
      <c r="D8" s="13">
        <v>434399467</v>
      </c>
      <c r="E8" s="14">
        <v>3.8199999999999998E-2</v>
      </c>
    </row>
    <row r="9" spans="3:9" x14ac:dyDescent="0.25">
      <c r="C9" s="6" t="s">
        <v>114</v>
      </c>
      <c r="D9" s="15">
        <v>11358528366</v>
      </c>
      <c r="E9" s="16">
        <v>1</v>
      </c>
    </row>
    <row r="10" spans="3:9" x14ac:dyDescent="0.25">
      <c r="C10" s="32" t="s">
        <v>193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E10"/>
  <sheetViews>
    <sheetView workbookViewId="0">
      <selection activeCell="C10" sqref="C10"/>
    </sheetView>
  </sheetViews>
  <sheetFormatPr defaultRowHeight="15" x14ac:dyDescent="0.25"/>
  <cols>
    <col min="3" max="3" width="47" bestFit="1" customWidth="1"/>
    <col min="4" max="4" width="24.42578125" bestFit="1" customWidth="1"/>
    <col min="5" max="5" width="18.85546875" bestFit="1" customWidth="1"/>
  </cols>
  <sheetData>
    <row r="2" spans="3:5" x14ac:dyDescent="0.25">
      <c r="C2" s="80" t="s">
        <v>450</v>
      </c>
      <c r="D2" s="80"/>
      <c r="E2" s="80"/>
    </row>
    <row r="4" spans="3:5" x14ac:dyDescent="0.25">
      <c r="D4" s="5" t="s">
        <v>115</v>
      </c>
      <c r="E4" s="5" t="s">
        <v>111</v>
      </c>
    </row>
    <row r="5" spans="3:5" x14ac:dyDescent="0.25">
      <c r="C5" t="s">
        <v>104</v>
      </c>
      <c r="D5" s="13">
        <v>883348660</v>
      </c>
      <c r="E5" s="14">
        <v>8.5800000000000001E-2</v>
      </c>
    </row>
    <row r="6" spans="3:5" x14ac:dyDescent="0.25">
      <c r="C6" t="s">
        <v>112</v>
      </c>
      <c r="D6" s="13">
        <v>8866021536</v>
      </c>
      <c r="E6" s="14">
        <v>0.86109999999999998</v>
      </c>
    </row>
    <row r="7" spans="3:5" x14ac:dyDescent="0.25">
      <c r="C7" t="s">
        <v>113</v>
      </c>
      <c r="D7" s="13">
        <v>117640810</v>
      </c>
      <c r="E7" s="14">
        <v>1.14E-2</v>
      </c>
    </row>
    <row r="8" spans="3:5" x14ac:dyDescent="0.25">
      <c r="C8" t="s">
        <v>107</v>
      </c>
      <c r="D8" s="13">
        <v>428874969</v>
      </c>
      <c r="E8" s="14">
        <v>4.1700000000000001E-2</v>
      </c>
    </row>
    <row r="9" spans="3:5" x14ac:dyDescent="0.25">
      <c r="C9" s="6" t="s">
        <v>114</v>
      </c>
      <c r="D9" s="15">
        <v>10295885975</v>
      </c>
      <c r="E9" s="34">
        <v>1</v>
      </c>
    </row>
    <row r="10" spans="3:5" x14ac:dyDescent="0.25">
      <c r="C10" s="32" t="s">
        <v>193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L11"/>
  <sheetViews>
    <sheetView workbookViewId="0">
      <selection activeCell="C11" sqref="C11"/>
    </sheetView>
  </sheetViews>
  <sheetFormatPr defaultRowHeight="15" x14ac:dyDescent="0.25"/>
  <cols>
    <col min="4" max="4" width="12.7109375" bestFit="1" customWidth="1"/>
    <col min="5" max="5" width="28.7109375" bestFit="1" customWidth="1"/>
    <col min="6" max="6" width="17.5703125" bestFit="1" customWidth="1"/>
    <col min="7" max="7" width="32.5703125" bestFit="1" customWidth="1"/>
  </cols>
  <sheetData>
    <row r="2" spans="3:12" x14ac:dyDescent="0.25">
      <c r="C2" s="131" t="s">
        <v>453</v>
      </c>
      <c r="D2" s="131"/>
      <c r="E2" s="131"/>
      <c r="F2" s="131"/>
      <c r="G2" s="131"/>
      <c r="H2" s="131"/>
      <c r="I2" s="131"/>
      <c r="J2" s="131"/>
      <c r="K2" s="131"/>
      <c r="L2" s="131"/>
    </row>
    <row r="4" spans="3:12" x14ac:dyDescent="0.25">
      <c r="C4" s="23" t="s">
        <v>72</v>
      </c>
      <c r="D4" s="23" t="s">
        <v>11</v>
      </c>
      <c r="E4" s="23" t="s">
        <v>116</v>
      </c>
      <c r="F4" s="23" t="s">
        <v>117</v>
      </c>
      <c r="G4" s="23" t="s">
        <v>118</v>
      </c>
    </row>
    <row r="5" spans="3:12" x14ac:dyDescent="0.25">
      <c r="C5" s="23" t="s">
        <v>0</v>
      </c>
      <c r="D5" s="18">
        <v>2506510199</v>
      </c>
      <c r="E5" s="18">
        <v>1424065796</v>
      </c>
      <c r="F5" s="19">
        <v>0.56810000000000005</v>
      </c>
      <c r="G5" s="19">
        <v>0.43190000000000001</v>
      </c>
    </row>
    <row r="6" spans="3:12" x14ac:dyDescent="0.25">
      <c r="C6" s="23" t="s">
        <v>1</v>
      </c>
      <c r="D6" s="18">
        <v>3858330784</v>
      </c>
      <c r="E6" s="18">
        <v>2423445244</v>
      </c>
      <c r="F6" s="19">
        <v>0.62809999999999999</v>
      </c>
      <c r="G6" s="19">
        <v>0.37190000000000001</v>
      </c>
    </row>
    <row r="7" spans="3:12" x14ac:dyDescent="0.25">
      <c r="C7" s="23" t="s">
        <v>119</v>
      </c>
      <c r="D7" s="18">
        <v>3946888713</v>
      </c>
      <c r="E7" s="18">
        <v>1670630945</v>
      </c>
      <c r="F7" s="19">
        <v>0.42330000000000001</v>
      </c>
      <c r="G7" s="19">
        <v>0.57669999999999999</v>
      </c>
    </row>
    <row r="8" spans="3:12" x14ac:dyDescent="0.25">
      <c r="C8" s="23" t="s">
        <v>3</v>
      </c>
      <c r="D8" s="18">
        <v>3889726824</v>
      </c>
      <c r="E8" s="18">
        <v>3011027158</v>
      </c>
      <c r="F8" s="19">
        <v>0.77410000000000001</v>
      </c>
      <c r="G8" s="19">
        <v>0.22589999999999999</v>
      </c>
    </row>
    <row r="10" spans="3:12" x14ac:dyDescent="0.25">
      <c r="C10" s="133" t="s">
        <v>120</v>
      </c>
      <c r="D10" s="133"/>
      <c r="E10" s="133"/>
    </row>
    <row r="11" spans="3:12" x14ac:dyDescent="0.25">
      <c r="C11" s="32" t="s">
        <v>455</v>
      </c>
    </row>
  </sheetData>
  <mergeCells count="2">
    <mergeCell ref="C2:L2"/>
    <mergeCell ref="C10:E1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L11"/>
  <sheetViews>
    <sheetView workbookViewId="0">
      <selection activeCell="C11" sqref="C11"/>
    </sheetView>
  </sheetViews>
  <sheetFormatPr defaultRowHeight="15" x14ac:dyDescent="0.25"/>
  <cols>
    <col min="4" max="4" width="12.7109375" bestFit="1" customWidth="1"/>
    <col min="5" max="5" width="34.85546875" bestFit="1" customWidth="1"/>
    <col min="6" max="6" width="17.7109375" bestFit="1" customWidth="1"/>
    <col min="7" max="7" width="29.28515625" bestFit="1" customWidth="1"/>
  </cols>
  <sheetData>
    <row r="2" spans="3:12" x14ac:dyDescent="0.25">
      <c r="C2" s="131" t="s">
        <v>454</v>
      </c>
      <c r="D2" s="131"/>
      <c r="E2" s="131"/>
      <c r="F2" s="131"/>
      <c r="G2" s="131"/>
      <c r="H2" s="131"/>
      <c r="I2" s="131"/>
      <c r="J2" s="131"/>
      <c r="K2" s="131"/>
      <c r="L2" s="131"/>
    </row>
    <row r="4" spans="3:12" x14ac:dyDescent="0.25">
      <c r="C4" s="23" t="s">
        <v>72</v>
      </c>
      <c r="D4" s="23" t="s">
        <v>121</v>
      </c>
      <c r="E4" s="23" t="s">
        <v>122</v>
      </c>
      <c r="F4" s="23" t="s">
        <v>117</v>
      </c>
      <c r="G4" s="23" t="s">
        <v>123</v>
      </c>
      <c r="H4" s="23"/>
    </row>
    <row r="5" spans="3:12" x14ac:dyDescent="0.25">
      <c r="C5" s="23" t="s">
        <v>0</v>
      </c>
      <c r="D5" s="18">
        <v>1595501369</v>
      </c>
      <c r="E5" s="18">
        <v>839425895</v>
      </c>
      <c r="F5" s="35">
        <v>0.52600000000000002</v>
      </c>
      <c r="G5" s="35">
        <v>0.47399999999999998</v>
      </c>
    </row>
    <row r="6" spans="3:12" x14ac:dyDescent="0.25">
      <c r="C6" s="23" t="s">
        <v>1</v>
      </c>
      <c r="D6" s="18">
        <v>1456662609</v>
      </c>
      <c r="E6" s="18">
        <v>971127447</v>
      </c>
      <c r="F6" s="35">
        <v>0.66700000000000004</v>
      </c>
      <c r="G6" s="35">
        <v>0.33300000000000002</v>
      </c>
    </row>
    <row r="7" spans="3:12" x14ac:dyDescent="0.25">
      <c r="C7" s="23" t="s">
        <v>119</v>
      </c>
      <c r="D7" s="18">
        <v>1785206329</v>
      </c>
      <c r="E7" s="18">
        <v>1111516993</v>
      </c>
      <c r="F7" s="35">
        <v>0.623</v>
      </c>
      <c r="G7" s="35">
        <v>0.377</v>
      </c>
    </row>
    <row r="8" spans="3:12" x14ac:dyDescent="0.25">
      <c r="C8" s="23" t="s">
        <v>3</v>
      </c>
      <c r="D8" s="18">
        <v>1734818365</v>
      </c>
      <c r="E8" s="18">
        <v>1425388769</v>
      </c>
      <c r="F8" s="35">
        <v>0.82199999999999995</v>
      </c>
      <c r="G8" s="35">
        <v>0.17799999999999999</v>
      </c>
    </row>
    <row r="10" spans="3:12" x14ac:dyDescent="0.25">
      <c r="C10" s="133" t="s">
        <v>120</v>
      </c>
      <c r="D10" s="133"/>
      <c r="E10" s="133"/>
    </row>
    <row r="11" spans="3:12" x14ac:dyDescent="0.25">
      <c r="C11" s="32" t="s">
        <v>455</v>
      </c>
    </row>
  </sheetData>
  <mergeCells count="2">
    <mergeCell ref="C2:L2"/>
    <mergeCell ref="C10:E1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P11"/>
  <sheetViews>
    <sheetView workbookViewId="0">
      <selection activeCell="C11" sqref="C11"/>
    </sheetView>
  </sheetViews>
  <sheetFormatPr defaultRowHeight="15" x14ac:dyDescent="0.25"/>
  <cols>
    <col min="4" max="4" width="25.140625" bestFit="1" customWidth="1"/>
    <col min="5" max="5" width="37.28515625" bestFit="1" customWidth="1"/>
    <col min="6" max="6" width="17.5703125" bestFit="1" customWidth="1"/>
    <col min="7" max="7" width="29" bestFit="1" customWidth="1"/>
  </cols>
  <sheetData>
    <row r="2" spans="3:16" x14ac:dyDescent="0.25">
      <c r="C2" s="72" t="s">
        <v>451</v>
      </c>
      <c r="D2" s="38"/>
      <c r="E2" s="38"/>
      <c r="F2" s="38"/>
      <c r="G2" s="38"/>
      <c r="H2" s="38"/>
      <c r="I2" s="38"/>
      <c r="J2" s="38"/>
      <c r="K2" s="38"/>
      <c r="L2" s="38"/>
      <c r="M2" s="9"/>
      <c r="N2" s="9"/>
      <c r="O2" s="9"/>
      <c r="P2" s="9"/>
    </row>
    <row r="4" spans="3:16" x14ac:dyDescent="0.25">
      <c r="C4" s="37" t="s">
        <v>72</v>
      </c>
      <c r="D4" s="37" t="s">
        <v>124</v>
      </c>
      <c r="E4" s="37" t="s">
        <v>125</v>
      </c>
      <c r="F4" s="37" t="s">
        <v>117</v>
      </c>
      <c r="G4" s="37" t="s">
        <v>123</v>
      </c>
    </row>
    <row r="5" spans="3:16" x14ac:dyDescent="0.25">
      <c r="C5" s="23" t="s">
        <v>0</v>
      </c>
      <c r="D5" s="18">
        <v>11034238741</v>
      </c>
      <c r="E5" s="18">
        <v>5979301141</v>
      </c>
      <c r="F5" s="35">
        <v>0.54200000000000004</v>
      </c>
      <c r="G5" s="35">
        <v>0.45800000000000002</v>
      </c>
    </row>
    <row r="6" spans="3:16" x14ac:dyDescent="0.25">
      <c r="C6" s="23" t="s">
        <v>1</v>
      </c>
      <c r="D6" s="18">
        <v>12583305660</v>
      </c>
      <c r="E6" s="18">
        <v>7673029560</v>
      </c>
      <c r="F6" s="35">
        <v>0.61</v>
      </c>
      <c r="G6" s="35">
        <v>0.39</v>
      </c>
    </row>
    <row r="7" spans="3:16" x14ac:dyDescent="0.25">
      <c r="C7" s="23" t="s">
        <v>119</v>
      </c>
      <c r="D7" s="18">
        <v>11993281543</v>
      </c>
      <c r="E7" s="18">
        <v>8661957118</v>
      </c>
      <c r="F7" s="35">
        <v>0.72199999999999998</v>
      </c>
      <c r="G7" s="35">
        <v>0.27800000000000002</v>
      </c>
    </row>
    <row r="8" spans="3:16" x14ac:dyDescent="0.25">
      <c r="C8" s="23" t="s">
        <v>126</v>
      </c>
      <c r="D8" s="18">
        <v>16022628645</v>
      </c>
      <c r="E8" s="18">
        <v>12767562632</v>
      </c>
      <c r="F8" s="35">
        <v>0.79700000000000004</v>
      </c>
      <c r="G8" s="35">
        <v>0.20300000000000001</v>
      </c>
    </row>
    <row r="10" spans="3:16" x14ac:dyDescent="0.25">
      <c r="C10" s="132" t="s">
        <v>127</v>
      </c>
      <c r="D10" s="132"/>
      <c r="E10" s="132"/>
    </row>
    <row r="11" spans="3:16" x14ac:dyDescent="0.25">
      <c r="C11" s="32" t="s">
        <v>455</v>
      </c>
    </row>
  </sheetData>
  <mergeCells count="1">
    <mergeCell ref="C10:E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36"/>
  <sheetViews>
    <sheetView topLeftCell="A7" workbookViewId="0">
      <selection activeCell="D36" sqref="D36"/>
    </sheetView>
  </sheetViews>
  <sheetFormatPr defaultRowHeight="15" x14ac:dyDescent="0.25"/>
  <cols>
    <col min="3" max="3" width="9.5703125" bestFit="1" customWidth="1"/>
    <col min="4" max="4" width="14.5703125" bestFit="1" customWidth="1"/>
    <col min="5" max="9" width="12.7109375" bestFit="1" customWidth="1"/>
  </cols>
  <sheetData>
    <row r="2" spans="3:11" x14ac:dyDescent="0.25">
      <c r="C2" s="71" t="s">
        <v>346</v>
      </c>
      <c r="D2" s="1"/>
      <c r="E2" s="1"/>
      <c r="F2" s="1"/>
      <c r="G2" s="1"/>
      <c r="H2" s="1"/>
      <c r="I2" s="1"/>
      <c r="J2" s="1"/>
      <c r="K2" s="1"/>
    </row>
    <row r="3" spans="3:11" x14ac:dyDescent="0.25">
      <c r="C3" s="1"/>
      <c r="D3" s="1"/>
      <c r="E3" s="1"/>
      <c r="F3" s="1"/>
      <c r="G3" s="1"/>
      <c r="H3" s="1"/>
      <c r="I3" s="1"/>
      <c r="J3" s="1"/>
    </row>
    <row r="4" spans="3:11" x14ac:dyDescent="0.25">
      <c r="C4" s="129" t="s">
        <v>9</v>
      </c>
      <c r="D4" s="129" t="s">
        <v>10</v>
      </c>
      <c r="E4" s="127" t="s">
        <v>11</v>
      </c>
      <c r="F4" s="127"/>
      <c r="G4" s="127"/>
      <c r="H4" s="127"/>
      <c r="I4" s="70"/>
    </row>
    <row r="5" spans="3:11" x14ac:dyDescent="0.25">
      <c r="C5" s="129"/>
      <c r="D5" s="129"/>
      <c r="E5" s="49" t="s">
        <v>0</v>
      </c>
      <c r="F5" s="49" t="s">
        <v>1</v>
      </c>
      <c r="G5" s="49" t="s">
        <v>2</v>
      </c>
      <c r="H5" s="49" t="s">
        <v>3</v>
      </c>
    </row>
    <row r="6" spans="3:11" x14ac:dyDescent="0.25">
      <c r="C6" s="128" t="s">
        <v>4</v>
      </c>
      <c r="D6" t="s">
        <v>12</v>
      </c>
      <c r="E6" s="3">
        <v>13486908</v>
      </c>
      <c r="F6" s="3">
        <v>14265980</v>
      </c>
      <c r="G6" s="3">
        <v>14933163</v>
      </c>
      <c r="H6" s="3">
        <v>14588306</v>
      </c>
    </row>
    <row r="7" spans="3:11" x14ac:dyDescent="0.25">
      <c r="C7" s="128"/>
      <c r="D7" t="s">
        <v>13</v>
      </c>
      <c r="E7" s="3">
        <v>87305834</v>
      </c>
      <c r="F7" s="3">
        <v>111907958</v>
      </c>
      <c r="G7" s="3">
        <v>148241147</v>
      </c>
      <c r="H7" s="3">
        <v>190033245</v>
      </c>
    </row>
    <row r="8" spans="3:11" x14ac:dyDescent="0.25">
      <c r="C8" s="128"/>
      <c r="D8" t="s">
        <v>14</v>
      </c>
      <c r="E8" s="3">
        <v>606662988</v>
      </c>
      <c r="F8" s="3">
        <v>681863193</v>
      </c>
      <c r="G8" s="3">
        <v>773832015</v>
      </c>
      <c r="H8" s="3">
        <v>869299316</v>
      </c>
    </row>
    <row r="9" spans="3:11" x14ac:dyDescent="0.25">
      <c r="C9" s="128"/>
      <c r="D9" t="s">
        <v>15</v>
      </c>
      <c r="E9" s="3">
        <v>2543686</v>
      </c>
      <c r="F9" s="3">
        <v>2219290</v>
      </c>
      <c r="G9" s="3">
        <v>3268068</v>
      </c>
      <c r="H9" s="3">
        <v>3683460</v>
      </c>
    </row>
    <row r="10" spans="3:11" x14ac:dyDescent="0.25">
      <c r="C10" s="128"/>
      <c r="D10" t="s">
        <v>16</v>
      </c>
      <c r="E10" s="3">
        <v>6520878</v>
      </c>
      <c r="F10" s="3">
        <v>9062465</v>
      </c>
      <c r="G10" s="3">
        <v>9632394</v>
      </c>
      <c r="H10" s="3">
        <v>27070950</v>
      </c>
    </row>
    <row r="11" spans="3:11" x14ac:dyDescent="0.25">
      <c r="C11" s="128"/>
      <c r="D11" t="s">
        <v>17</v>
      </c>
      <c r="E11" s="3">
        <v>4372574</v>
      </c>
      <c r="F11" s="3">
        <v>4780363</v>
      </c>
      <c r="G11" s="3">
        <v>6991988</v>
      </c>
      <c r="H11" s="3">
        <v>7234729</v>
      </c>
    </row>
    <row r="12" spans="3:11" x14ac:dyDescent="0.25">
      <c r="C12" s="128"/>
      <c r="D12" t="s">
        <v>18</v>
      </c>
      <c r="E12" s="3">
        <v>6130772</v>
      </c>
      <c r="F12" s="3">
        <v>7870517</v>
      </c>
      <c r="G12" s="3">
        <v>8402565</v>
      </c>
      <c r="H12" s="3">
        <v>10551662</v>
      </c>
    </row>
    <row r="13" spans="3:11" x14ac:dyDescent="0.25">
      <c r="C13" s="128"/>
      <c r="D13" t="s">
        <v>19</v>
      </c>
      <c r="E13" s="3">
        <v>354891664</v>
      </c>
      <c r="F13" s="3">
        <v>395132724</v>
      </c>
      <c r="G13" s="3">
        <v>471730870</v>
      </c>
      <c r="H13" s="3">
        <v>567727320</v>
      </c>
    </row>
    <row r="14" spans="3:11" x14ac:dyDescent="0.25">
      <c r="C14" s="128"/>
      <c r="D14" t="s">
        <v>20</v>
      </c>
      <c r="E14" s="3">
        <v>34881519</v>
      </c>
      <c r="F14" s="3">
        <v>44413322</v>
      </c>
      <c r="G14" s="3">
        <v>56803044</v>
      </c>
      <c r="H14" s="3">
        <v>67348560</v>
      </c>
    </row>
    <row r="15" spans="3:11" x14ac:dyDescent="0.25">
      <c r="C15" s="128"/>
      <c r="D15" t="s">
        <v>21</v>
      </c>
      <c r="E15" s="3">
        <v>1171017061</v>
      </c>
      <c r="F15" s="3">
        <v>2368087251</v>
      </c>
      <c r="G15" s="3">
        <v>2177099707</v>
      </c>
      <c r="H15" s="3">
        <v>1814824739</v>
      </c>
    </row>
    <row r="16" spans="3:11" x14ac:dyDescent="0.25">
      <c r="C16" s="128"/>
      <c r="D16" t="s">
        <v>22</v>
      </c>
      <c r="E16" s="3">
        <v>2583984</v>
      </c>
      <c r="F16" s="3">
        <v>1980806</v>
      </c>
      <c r="G16" s="3">
        <v>2347502</v>
      </c>
      <c r="H16" s="3">
        <v>2774545</v>
      </c>
    </row>
    <row r="17" spans="3:8" x14ac:dyDescent="0.25">
      <c r="C17" s="128"/>
      <c r="D17" t="s">
        <v>23</v>
      </c>
      <c r="E17" s="3">
        <v>1941788</v>
      </c>
      <c r="F17" s="3">
        <v>1716014</v>
      </c>
      <c r="G17" s="3">
        <v>4895337</v>
      </c>
      <c r="H17" s="3">
        <v>2007878</v>
      </c>
    </row>
    <row r="18" spans="3:8" x14ac:dyDescent="0.25">
      <c r="C18" s="128"/>
      <c r="D18" t="s">
        <v>24</v>
      </c>
      <c r="E18" s="3">
        <v>93760467</v>
      </c>
      <c r="F18" s="3">
        <v>108705627</v>
      </c>
      <c r="G18" s="3">
        <v>142187756</v>
      </c>
      <c r="H18" s="3">
        <v>178399966</v>
      </c>
    </row>
    <row r="19" spans="3:8" x14ac:dyDescent="0.25">
      <c r="C19" s="128"/>
      <c r="D19" t="s">
        <v>25</v>
      </c>
      <c r="E19" s="3">
        <v>259639</v>
      </c>
      <c r="F19" s="3">
        <v>43728</v>
      </c>
      <c r="G19" s="3">
        <v>43629</v>
      </c>
      <c r="H19" s="3">
        <v>-10276</v>
      </c>
    </row>
    <row r="20" spans="3:8" x14ac:dyDescent="0.25">
      <c r="C20" s="128"/>
      <c r="D20" t="s">
        <v>26</v>
      </c>
      <c r="E20" s="3">
        <v>84095228</v>
      </c>
      <c r="F20" s="3">
        <v>61396172</v>
      </c>
      <c r="G20" s="3">
        <v>70522646</v>
      </c>
      <c r="H20" s="3">
        <v>76519529</v>
      </c>
    </row>
    <row r="21" spans="3:8" x14ac:dyDescent="0.25">
      <c r="C21" s="128"/>
      <c r="D21" t="s">
        <v>27</v>
      </c>
      <c r="E21" s="3">
        <v>13849726</v>
      </c>
      <c r="F21" s="3">
        <v>12939546</v>
      </c>
      <c r="G21" s="3">
        <v>13232275</v>
      </c>
      <c r="H21" s="3">
        <v>15973557</v>
      </c>
    </row>
    <row r="22" spans="3:8" x14ac:dyDescent="0.25">
      <c r="C22" s="128"/>
      <c r="D22" t="s">
        <v>28</v>
      </c>
      <c r="E22" s="3">
        <v>165322</v>
      </c>
      <c r="F22" s="3">
        <v>190761</v>
      </c>
      <c r="G22" s="3">
        <v>365767</v>
      </c>
      <c r="H22" s="2" t="s">
        <v>37</v>
      </c>
    </row>
    <row r="23" spans="3:8" x14ac:dyDescent="0.25">
      <c r="C23" s="128"/>
      <c r="D23" t="s">
        <v>29</v>
      </c>
      <c r="E23" s="3">
        <v>22040161</v>
      </c>
      <c r="F23" s="3">
        <v>31755067</v>
      </c>
      <c r="G23" s="3">
        <v>42358840</v>
      </c>
      <c r="H23" s="3">
        <v>41499968</v>
      </c>
    </row>
    <row r="24" spans="3:8" x14ac:dyDescent="0.25">
      <c r="D24" s="6" t="s">
        <v>6</v>
      </c>
      <c r="E24" s="8">
        <v>2506510199</v>
      </c>
      <c r="F24" s="8">
        <v>3858330784</v>
      </c>
      <c r="G24" s="8">
        <v>3946888713</v>
      </c>
      <c r="H24" s="8">
        <v>3889726824</v>
      </c>
    </row>
    <row r="25" spans="3:8" x14ac:dyDescent="0.25">
      <c r="C25" s="128" t="s">
        <v>5</v>
      </c>
      <c r="D25" t="s">
        <v>30</v>
      </c>
      <c r="E25" s="3">
        <v>478189856</v>
      </c>
      <c r="F25" s="3">
        <v>537577768</v>
      </c>
      <c r="G25" s="3">
        <v>442944186</v>
      </c>
      <c r="H25" s="3">
        <v>485253103</v>
      </c>
    </row>
    <row r="26" spans="3:8" x14ac:dyDescent="0.25">
      <c r="C26" s="128"/>
      <c r="D26" t="s">
        <v>31</v>
      </c>
      <c r="E26" s="2">
        <v>365</v>
      </c>
      <c r="F26" s="3">
        <v>1017</v>
      </c>
      <c r="G26" s="3">
        <v>1017</v>
      </c>
      <c r="H26" s="3">
        <v>1017</v>
      </c>
    </row>
    <row r="27" spans="3:8" x14ac:dyDescent="0.25">
      <c r="C27" s="128"/>
      <c r="D27" t="s">
        <v>32</v>
      </c>
      <c r="E27" s="3">
        <v>152410842</v>
      </c>
      <c r="F27" s="3">
        <v>187483816</v>
      </c>
      <c r="G27" s="3">
        <v>249281852</v>
      </c>
      <c r="H27" s="3">
        <v>267812617</v>
      </c>
    </row>
    <row r="28" spans="3:8" x14ac:dyDescent="0.25">
      <c r="C28" s="128"/>
      <c r="D28" t="s">
        <v>33</v>
      </c>
      <c r="E28" s="2">
        <v>0</v>
      </c>
      <c r="F28" s="2">
        <v>0</v>
      </c>
      <c r="G28" s="2">
        <v>0</v>
      </c>
      <c r="H28" s="2">
        <v>0</v>
      </c>
    </row>
    <row r="29" spans="3:8" x14ac:dyDescent="0.25">
      <c r="C29" s="128"/>
      <c r="D29" t="s">
        <v>34</v>
      </c>
      <c r="E29" s="2">
        <v>0</v>
      </c>
      <c r="F29" s="2">
        <v>0</v>
      </c>
      <c r="G29" s="2">
        <v>0</v>
      </c>
      <c r="H29" s="2">
        <v>0</v>
      </c>
    </row>
    <row r="30" spans="3:8" x14ac:dyDescent="0.25">
      <c r="C30" s="128"/>
      <c r="D30" t="s">
        <v>35</v>
      </c>
      <c r="E30" s="2">
        <v>0</v>
      </c>
      <c r="F30" s="2">
        <v>0</v>
      </c>
      <c r="G30" s="2">
        <v>0</v>
      </c>
      <c r="H30" s="2">
        <v>0</v>
      </c>
    </row>
    <row r="31" spans="3:8" x14ac:dyDescent="0.25">
      <c r="C31" s="128"/>
      <c r="D31" t="s">
        <v>36</v>
      </c>
      <c r="E31" s="2">
        <v>0</v>
      </c>
      <c r="F31" s="2">
        <v>0</v>
      </c>
      <c r="G31" s="2">
        <v>0</v>
      </c>
      <c r="H31" s="2">
        <v>0</v>
      </c>
    </row>
    <row r="32" spans="3:8" x14ac:dyDescent="0.25">
      <c r="C32" s="128"/>
      <c r="D32" t="s">
        <v>12</v>
      </c>
      <c r="E32" s="3">
        <v>1602484</v>
      </c>
      <c r="F32" s="3">
        <v>1449141</v>
      </c>
      <c r="G32" s="3">
        <v>1500897</v>
      </c>
      <c r="H32" s="3">
        <v>3956292</v>
      </c>
    </row>
    <row r="33" spans="3:8" x14ac:dyDescent="0.25">
      <c r="C33" s="128"/>
      <c r="D33" t="s">
        <v>13</v>
      </c>
      <c r="E33" s="3">
        <v>56225872</v>
      </c>
      <c r="F33" s="3">
        <v>72483169</v>
      </c>
      <c r="G33" s="3">
        <v>100108189</v>
      </c>
      <c r="H33" s="3">
        <v>130608398</v>
      </c>
    </row>
    <row r="34" spans="3:8" x14ac:dyDescent="0.25">
      <c r="C34" s="128"/>
      <c r="D34" s="6" t="s">
        <v>6</v>
      </c>
      <c r="E34" s="8">
        <v>688429419</v>
      </c>
      <c r="F34" s="8">
        <v>798994911</v>
      </c>
      <c r="G34" s="8">
        <v>793836141</v>
      </c>
      <c r="H34" s="8">
        <v>887631427</v>
      </c>
    </row>
    <row r="35" spans="3:8" x14ac:dyDescent="0.25">
      <c r="C35" s="129" t="s">
        <v>6</v>
      </c>
      <c r="D35" s="129"/>
      <c r="E35" s="8">
        <v>3194939618</v>
      </c>
      <c r="F35" s="8">
        <v>4657325695</v>
      </c>
      <c r="G35" s="8">
        <v>4740724854</v>
      </c>
      <c r="H35" s="8">
        <v>4777358251</v>
      </c>
    </row>
    <row r="36" spans="3:8" x14ac:dyDescent="0.25">
      <c r="D36" s="32" t="s">
        <v>193</v>
      </c>
    </row>
  </sheetData>
  <mergeCells count="6">
    <mergeCell ref="E4:H4"/>
    <mergeCell ref="C25:C34"/>
    <mergeCell ref="C35:D35"/>
    <mergeCell ref="C6:C23"/>
    <mergeCell ref="C4:C5"/>
    <mergeCell ref="D4:D5"/>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N9"/>
  <sheetViews>
    <sheetView workbookViewId="0">
      <selection activeCell="C9" sqref="C9"/>
    </sheetView>
  </sheetViews>
  <sheetFormatPr defaultRowHeight="15" x14ac:dyDescent="0.25"/>
  <cols>
    <col min="4" max="4" width="24.7109375" bestFit="1" customWidth="1"/>
    <col min="5" max="5" width="28.7109375" bestFit="1" customWidth="1"/>
    <col min="6" max="6" width="17.5703125" bestFit="1" customWidth="1"/>
    <col min="7" max="7" width="29" bestFit="1" customWidth="1"/>
  </cols>
  <sheetData>
    <row r="2" spans="3:14" x14ac:dyDescent="0.25">
      <c r="C2" s="131" t="s">
        <v>360</v>
      </c>
      <c r="D2" s="131"/>
      <c r="E2" s="131"/>
      <c r="F2" s="131"/>
      <c r="G2" s="131"/>
      <c r="H2" s="131"/>
      <c r="I2" s="131"/>
      <c r="J2" s="131"/>
      <c r="K2" s="131"/>
      <c r="L2" s="131"/>
      <c r="M2" s="131"/>
      <c r="N2" s="131"/>
    </row>
    <row r="4" spans="3:14" x14ac:dyDescent="0.25">
      <c r="C4" s="23" t="s">
        <v>72</v>
      </c>
      <c r="D4" s="23" t="s">
        <v>128</v>
      </c>
      <c r="E4" s="23" t="s">
        <v>116</v>
      </c>
      <c r="F4" s="23" t="s">
        <v>117</v>
      </c>
      <c r="G4" s="23" t="s">
        <v>123</v>
      </c>
    </row>
    <row r="5" spans="3:14" x14ac:dyDescent="0.25">
      <c r="C5" s="23" t="s">
        <v>0</v>
      </c>
      <c r="D5" s="18">
        <v>688429419</v>
      </c>
      <c r="E5" s="18">
        <v>623725630</v>
      </c>
      <c r="F5" s="35">
        <v>0.90600000000000003</v>
      </c>
      <c r="G5" s="35">
        <v>9.4E-2</v>
      </c>
    </row>
    <row r="6" spans="3:14" x14ac:dyDescent="0.25">
      <c r="C6" s="23" t="s">
        <v>1</v>
      </c>
      <c r="D6" s="18">
        <v>798994911</v>
      </c>
      <c r="E6" s="18">
        <v>694558613</v>
      </c>
      <c r="F6" s="35">
        <v>0.86899999999999999</v>
      </c>
      <c r="G6" s="35">
        <v>0.13100000000000001</v>
      </c>
    </row>
    <row r="7" spans="3:14" x14ac:dyDescent="0.25">
      <c r="C7" s="23" t="s">
        <v>2</v>
      </c>
      <c r="D7" s="18">
        <v>793836141</v>
      </c>
      <c r="E7" s="18">
        <v>734561108</v>
      </c>
      <c r="F7" s="35">
        <v>0.92500000000000004</v>
      </c>
      <c r="G7" s="35">
        <v>7.4999999999999997E-2</v>
      </c>
    </row>
    <row r="8" spans="3:14" x14ac:dyDescent="0.25">
      <c r="C8" s="23" t="s">
        <v>3</v>
      </c>
      <c r="D8" s="18">
        <v>887631427</v>
      </c>
      <c r="E8" s="18">
        <v>823874042</v>
      </c>
      <c r="F8" s="35">
        <v>0.92800000000000005</v>
      </c>
      <c r="G8" s="35">
        <v>7.1999999999999995E-2</v>
      </c>
    </row>
    <row r="9" spans="3:14" x14ac:dyDescent="0.25">
      <c r="C9" s="32" t="s">
        <v>193</v>
      </c>
    </row>
  </sheetData>
  <mergeCells count="1">
    <mergeCell ref="C2:N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N9"/>
  <sheetViews>
    <sheetView workbookViewId="0">
      <selection activeCell="C9" sqref="C9"/>
    </sheetView>
  </sheetViews>
  <sheetFormatPr defaultRowHeight="15" x14ac:dyDescent="0.25"/>
  <cols>
    <col min="4" max="4" width="11.140625" bestFit="1" customWidth="1"/>
    <col min="5" max="5" width="34.85546875" bestFit="1" customWidth="1"/>
    <col min="6" max="6" width="17.5703125" bestFit="1" customWidth="1"/>
    <col min="7" max="7" width="29" bestFit="1" customWidth="1"/>
  </cols>
  <sheetData>
    <row r="2" spans="3:14" x14ac:dyDescent="0.25">
      <c r="C2" s="131" t="s">
        <v>359</v>
      </c>
      <c r="D2" s="131"/>
      <c r="E2" s="131"/>
      <c r="F2" s="131"/>
      <c r="G2" s="131"/>
      <c r="H2" s="131"/>
      <c r="I2" s="131"/>
      <c r="J2" s="131"/>
      <c r="K2" s="131"/>
      <c r="L2" s="131"/>
      <c r="M2" s="131"/>
      <c r="N2" s="131"/>
    </row>
    <row r="4" spans="3:14" x14ac:dyDescent="0.25">
      <c r="C4" s="23" t="s">
        <v>72</v>
      </c>
      <c r="D4" s="23" t="s">
        <v>121</v>
      </c>
      <c r="E4" s="23" t="s">
        <v>122</v>
      </c>
      <c r="F4" s="23" t="s">
        <v>117</v>
      </c>
      <c r="G4" s="23" t="s">
        <v>123</v>
      </c>
    </row>
    <row r="5" spans="3:14" x14ac:dyDescent="0.25">
      <c r="C5" s="23" t="s">
        <v>0</v>
      </c>
      <c r="D5" s="18">
        <v>75792430</v>
      </c>
      <c r="E5" s="18">
        <v>66447978</v>
      </c>
      <c r="F5" s="35">
        <v>0.877</v>
      </c>
      <c r="G5" s="35">
        <v>0.123</v>
      </c>
    </row>
    <row r="6" spans="3:14" x14ac:dyDescent="0.25">
      <c r="C6" s="23" t="s">
        <v>1</v>
      </c>
      <c r="D6" s="18">
        <v>81786038</v>
      </c>
      <c r="E6" s="18">
        <v>73304196</v>
      </c>
      <c r="F6" s="35">
        <v>0.89600000000000002</v>
      </c>
      <c r="G6" s="35">
        <v>0.104</v>
      </c>
    </row>
    <row r="7" spans="3:14" x14ac:dyDescent="0.25">
      <c r="C7" s="23" t="s">
        <v>2</v>
      </c>
      <c r="D7" s="18">
        <v>88146418</v>
      </c>
      <c r="E7" s="18">
        <v>79186913</v>
      </c>
      <c r="F7" s="35">
        <v>0.89800000000000002</v>
      </c>
      <c r="G7" s="35">
        <v>0.10199999999999999</v>
      </c>
    </row>
    <row r="8" spans="3:14" x14ac:dyDescent="0.25">
      <c r="C8" s="23" t="s">
        <v>3</v>
      </c>
      <c r="D8" s="18">
        <v>100475398</v>
      </c>
      <c r="E8" s="18">
        <v>91247492</v>
      </c>
      <c r="F8" s="35">
        <v>0.90800000000000003</v>
      </c>
      <c r="G8" s="35">
        <v>9.1999999999999998E-2</v>
      </c>
    </row>
    <row r="9" spans="3:14" x14ac:dyDescent="0.25">
      <c r="C9" s="32" t="s">
        <v>193</v>
      </c>
    </row>
  </sheetData>
  <mergeCells count="1">
    <mergeCell ref="C2:N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O9"/>
  <sheetViews>
    <sheetView workbookViewId="0">
      <selection activeCell="C9" sqref="C9"/>
    </sheetView>
  </sheetViews>
  <sheetFormatPr defaultRowHeight="15" x14ac:dyDescent="0.25"/>
  <cols>
    <col min="3" max="3" width="8.85546875" bestFit="1" customWidth="1"/>
    <col min="4" max="4" width="25.140625" bestFit="1" customWidth="1"/>
    <col min="5" max="5" width="37.28515625" bestFit="1" customWidth="1"/>
    <col min="6" max="6" width="17.5703125" bestFit="1" customWidth="1"/>
    <col min="7" max="7" width="29" bestFit="1" customWidth="1"/>
  </cols>
  <sheetData>
    <row r="2" spans="3:15" x14ac:dyDescent="0.25">
      <c r="C2" s="131" t="s">
        <v>452</v>
      </c>
      <c r="D2" s="131"/>
      <c r="E2" s="131"/>
      <c r="F2" s="131"/>
      <c r="G2" s="131"/>
      <c r="H2" s="131"/>
      <c r="I2" s="131"/>
      <c r="J2" s="131"/>
      <c r="K2" s="131"/>
      <c r="L2" s="131"/>
      <c r="M2" s="131"/>
      <c r="N2" s="131"/>
      <c r="O2" s="131"/>
    </row>
    <row r="4" spans="3:15" x14ac:dyDescent="0.25">
      <c r="C4" s="37" t="s">
        <v>72</v>
      </c>
      <c r="D4" s="37" t="s">
        <v>124</v>
      </c>
      <c r="E4" s="37" t="s">
        <v>125</v>
      </c>
      <c r="F4" s="37" t="s">
        <v>117</v>
      </c>
      <c r="G4" s="37" t="s">
        <v>123</v>
      </c>
    </row>
    <row r="5" spans="3:15" x14ac:dyDescent="0.25">
      <c r="C5" s="24" t="s">
        <v>0</v>
      </c>
      <c r="D5" s="26">
        <v>8770278418</v>
      </c>
      <c r="E5" s="26">
        <v>8712861375</v>
      </c>
      <c r="F5" s="36">
        <v>0.99299999999999999</v>
      </c>
      <c r="G5" s="36">
        <v>7.0000000000000001E-3</v>
      </c>
    </row>
    <row r="6" spans="3:15" x14ac:dyDescent="0.25">
      <c r="C6" s="24" t="s">
        <v>1</v>
      </c>
      <c r="D6" s="26">
        <v>9267259223</v>
      </c>
      <c r="E6" s="26">
        <v>9124224103</v>
      </c>
      <c r="F6" s="36">
        <v>0.98499999999999999</v>
      </c>
      <c r="G6" s="36">
        <v>1.4999999999999999E-2</v>
      </c>
    </row>
    <row r="7" spans="3:15" x14ac:dyDescent="0.25">
      <c r="C7" s="24" t="s">
        <v>2</v>
      </c>
      <c r="D7" s="26">
        <v>9473528664</v>
      </c>
      <c r="E7" s="26">
        <v>9300717030</v>
      </c>
      <c r="F7" s="36">
        <v>0.98199999999999998</v>
      </c>
      <c r="G7" s="36">
        <v>1.7999999999999999E-2</v>
      </c>
    </row>
    <row r="8" spans="3:15" x14ac:dyDescent="0.25">
      <c r="C8" s="24" t="s">
        <v>3</v>
      </c>
      <c r="D8" s="26">
        <v>11358528366</v>
      </c>
      <c r="E8" s="26">
        <v>11180404935</v>
      </c>
      <c r="F8" s="36">
        <v>0.98399999999999999</v>
      </c>
      <c r="G8" s="36">
        <v>1.6E-2</v>
      </c>
    </row>
    <row r="9" spans="3:15" x14ac:dyDescent="0.25">
      <c r="C9" s="32" t="s">
        <v>193</v>
      </c>
    </row>
  </sheetData>
  <mergeCells count="1">
    <mergeCell ref="C2:O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J14"/>
  <sheetViews>
    <sheetView workbookViewId="0">
      <selection activeCell="C14" sqref="C14"/>
    </sheetView>
  </sheetViews>
  <sheetFormatPr defaultRowHeight="15" x14ac:dyDescent="0.25"/>
  <cols>
    <col min="4" max="4" width="21" bestFit="1" customWidth="1"/>
    <col min="5" max="5" width="29.85546875" bestFit="1" customWidth="1"/>
    <col min="6" max="6" width="37.28515625" bestFit="1" customWidth="1"/>
    <col min="7" max="7" width="17.28515625" bestFit="1" customWidth="1"/>
    <col min="8" max="8" width="29.28515625" bestFit="1" customWidth="1"/>
    <col min="9" max="9" width="31.7109375" bestFit="1" customWidth="1"/>
    <col min="10" max="10" width="21.42578125" bestFit="1" customWidth="1"/>
  </cols>
  <sheetData>
    <row r="2" spans="3:10" x14ac:dyDescent="0.25">
      <c r="C2" s="71" t="s">
        <v>357</v>
      </c>
    </row>
    <row r="4" spans="3:10" x14ac:dyDescent="0.25">
      <c r="D4" s="6" t="s">
        <v>129</v>
      </c>
      <c r="E4" s="6" t="s">
        <v>130</v>
      </c>
      <c r="F4" s="6" t="s">
        <v>131</v>
      </c>
      <c r="G4" s="6" t="s">
        <v>132</v>
      </c>
      <c r="H4" s="6" t="s">
        <v>133</v>
      </c>
      <c r="I4" s="6" t="s">
        <v>134</v>
      </c>
      <c r="J4" s="6" t="s">
        <v>135</v>
      </c>
    </row>
    <row r="5" spans="3:10" x14ac:dyDescent="0.25">
      <c r="C5" s="6" t="s">
        <v>4</v>
      </c>
      <c r="D5" s="18">
        <v>12229</v>
      </c>
      <c r="E5" s="22">
        <v>81</v>
      </c>
      <c r="F5" s="22">
        <v>701</v>
      </c>
      <c r="G5" s="18">
        <v>1421</v>
      </c>
      <c r="H5" s="22">
        <v>322</v>
      </c>
      <c r="I5" s="18">
        <v>4712</v>
      </c>
      <c r="J5" s="22">
        <v>3.13</v>
      </c>
    </row>
    <row r="6" spans="3:10" x14ac:dyDescent="0.25">
      <c r="C6" s="6" t="s">
        <v>5</v>
      </c>
      <c r="D6" s="18">
        <v>5781</v>
      </c>
      <c r="E6" s="22">
        <v>70</v>
      </c>
      <c r="F6" s="18">
        <v>1750</v>
      </c>
      <c r="G6" s="22">
        <v>206</v>
      </c>
      <c r="H6" s="22">
        <v>108</v>
      </c>
      <c r="I6" s="18">
        <v>2020</v>
      </c>
      <c r="J6" s="22">
        <v>3.92</v>
      </c>
    </row>
    <row r="7" spans="3:10" x14ac:dyDescent="0.25">
      <c r="C7" s="32" t="s">
        <v>193</v>
      </c>
    </row>
    <row r="9" spans="3:10" x14ac:dyDescent="0.25">
      <c r="C9" s="71" t="s">
        <v>358</v>
      </c>
    </row>
    <row r="11" spans="3:10" x14ac:dyDescent="0.25">
      <c r="D11" s="23" t="s">
        <v>129</v>
      </c>
      <c r="E11" s="23" t="s">
        <v>130</v>
      </c>
      <c r="F11" s="23" t="s">
        <v>131</v>
      </c>
      <c r="G11" s="23" t="s">
        <v>132</v>
      </c>
      <c r="H11" s="23" t="s">
        <v>133</v>
      </c>
      <c r="I11" s="23" t="s">
        <v>134</v>
      </c>
      <c r="J11" s="23" t="s">
        <v>135</v>
      </c>
    </row>
    <row r="12" spans="3:10" x14ac:dyDescent="0.25">
      <c r="C12" s="6" t="s">
        <v>4</v>
      </c>
      <c r="D12" s="26">
        <v>11300</v>
      </c>
      <c r="E12" s="25">
        <v>79</v>
      </c>
      <c r="F12" s="25">
        <v>678</v>
      </c>
      <c r="G12" s="26">
        <v>1716</v>
      </c>
      <c r="H12" s="25">
        <v>259</v>
      </c>
      <c r="I12" s="26">
        <v>4461</v>
      </c>
      <c r="J12" s="25" t="s">
        <v>136</v>
      </c>
    </row>
    <row r="13" spans="3:10" x14ac:dyDescent="0.25">
      <c r="C13" s="6" t="s">
        <v>5</v>
      </c>
      <c r="D13" s="26">
        <v>5109</v>
      </c>
      <c r="E13" s="25">
        <v>68</v>
      </c>
      <c r="F13" s="26">
        <v>1620</v>
      </c>
      <c r="G13" s="25">
        <v>201</v>
      </c>
      <c r="H13" s="25">
        <v>124</v>
      </c>
      <c r="I13" s="26">
        <v>1940</v>
      </c>
      <c r="J13" s="25" t="s">
        <v>137</v>
      </c>
    </row>
    <row r="14" spans="3:10" x14ac:dyDescent="0.25">
      <c r="C14" s="32" t="s">
        <v>193</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L11"/>
  <sheetViews>
    <sheetView workbookViewId="0">
      <selection activeCell="C11" sqref="C11"/>
    </sheetView>
  </sheetViews>
  <sheetFormatPr defaultRowHeight="15" x14ac:dyDescent="0.25"/>
  <cols>
    <col min="3" max="3" width="27" customWidth="1"/>
    <col min="4" max="4" width="24.42578125" bestFit="1" customWidth="1"/>
    <col min="5" max="5" width="50.140625" bestFit="1" customWidth="1"/>
    <col min="6" max="6" width="48" bestFit="1" customWidth="1"/>
  </cols>
  <sheetData>
    <row r="2" spans="3:12" x14ac:dyDescent="0.25">
      <c r="C2" s="71" t="s">
        <v>397</v>
      </c>
      <c r="D2" s="1"/>
      <c r="E2" s="1"/>
      <c r="F2" s="1"/>
      <c r="G2" s="1"/>
    </row>
    <row r="4" spans="3:12" x14ac:dyDescent="0.25">
      <c r="C4" s="23" t="s">
        <v>72</v>
      </c>
      <c r="D4" s="6" t="s">
        <v>138</v>
      </c>
      <c r="E4" s="6" t="s">
        <v>139</v>
      </c>
      <c r="F4" s="6" t="s">
        <v>68</v>
      </c>
    </row>
    <row r="5" spans="3:12" x14ac:dyDescent="0.25">
      <c r="C5" s="23" t="s">
        <v>140</v>
      </c>
      <c r="D5" s="18">
        <v>377013894</v>
      </c>
      <c r="E5" s="18">
        <v>311759332</v>
      </c>
      <c r="F5" s="39">
        <v>4.78</v>
      </c>
    </row>
    <row r="6" spans="3:12" x14ac:dyDescent="0.25">
      <c r="C6" s="23" t="s">
        <v>141</v>
      </c>
      <c r="D6" s="18">
        <v>773021360</v>
      </c>
      <c r="E6" s="18">
        <v>396007466</v>
      </c>
      <c r="F6" s="39">
        <v>1.05</v>
      </c>
    </row>
    <row r="7" spans="3:12" x14ac:dyDescent="0.25">
      <c r="C7" s="23" t="s">
        <v>142</v>
      </c>
      <c r="D7" s="18">
        <v>939754645</v>
      </c>
      <c r="E7" s="18">
        <v>166733285</v>
      </c>
      <c r="F7" s="39">
        <v>0.22</v>
      </c>
      <c r="H7" s="49"/>
    </row>
    <row r="10" spans="3:12" x14ac:dyDescent="0.25">
      <c r="C10" s="132" t="s">
        <v>143</v>
      </c>
      <c r="D10" s="132"/>
      <c r="E10" s="132"/>
      <c r="F10" s="132"/>
      <c r="G10" s="132"/>
      <c r="H10" s="132"/>
      <c r="I10" s="132"/>
      <c r="J10" s="132"/>
      <c r="K10" s="132"/>
      <c r="L10" s="132"/>
    </row>
    <row r="11" spans="3:12" x14ac:dyDescent="0.25">
      <c r="C11" s="32" t="s">
        <v>455</v>
      </c>
    </row>
  </sheetData>
  <mergeCells count="1">
    <mergeCell ref="C10:L1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M11"/>
  <sheetViews>
    <sheetView workbookViewId="0">
      <selection activeCell="C11" sqref="C11"/>
    </sheetView>
  </sheetViews>
  <sheetFormatPr defaultRowHeight="15" x14ac:dyDescent="0.25"/>
  <cols>
    <col min="4" max="4" width="15" customWidth="1"/>
    <col min="5" max="5" width="22.7109375" customWidth="1"/>
    <col min="6" max="6" width="22.85546875" customWidth="1"/>
    <col min="7" max="7" width="29" customWidth="1"/>
    <col min="8" max="8" width="21.85546875" customWidth="1"/>
    <col min="9" max="9" width="24.5703125" customWidth="1"/>
  </cols>
  <sheetData>
    <row r="2" spans="3:13" x14ac:dyDescent="0.25">
      <c r="C2" s="131" t="s">
        <v>398</v>
      </c>
      <c r="D2" s="131"/>
      <c r="E2" s="131"/>
      <c r="F2" s="131"/>
      <c r="G2" s="131"/>
      <c r="H2" s="131"/>
      <c r="I2" s="131"/>
      <c r="J2" s="131"/>
      <c r="K2" s="131"/>
      <c r="L2" s="131"/>
      <c r="M2" s="131"/>
    </row>
    <row r="4" spans="3:13" x14ac:dyDescent="0.25">
      <c r="C4" s="6" t="s">
        <v>72</v>
      </c>
      <c r="D4" s="129" t="s">
        <v>144</v>
      </c>
      <c r="E4" s="129"/>
      <c r="F4" s="129" t="s">
        <v>139</v>
      </c>
      <c r="G4" s="129"/>
      <c r="H4" s="127" t="s">
        <v>68</v>
      </c>
      <c r="I4" s="127"/>
    </row>
    <row r="5" spans="3:13" x14ac:dyDescent="0.25">
      <c r="D5" s="22" t="s">
        <v>145</v>
      </c>
      <c r="E5" s="22" t="s">
        <v>146</v>
      </c>
      <c r="F5" s="22" t="s">
        <v>145</v>
      </c>
      <c r="G5" s="22" t="s">
        <v>146</v>
      </c>
      <c r="H5" s="22" t="s">
        <v>145</v>
      </c>
      <c r="I5" s="22" t="s">
        <v>146</v>
      </c>
    </row>
    <row r="6" spans="3:13" x14ac:dyDescent="0.25">
      <c r="C6" s="23" t="s">
        <v>140</v>
      </c>
      <c r="D6" s="18">
        <v>287828620</v>
      </c>
      <c r="E6" s="18">
        <v>67154222</v>
      </c>
      <c r="F6" s="18">
        <v>2919448</v>
      </c>
      <c r="G6" s="18">
        <v>-243406026</v>
      </c>
      <c r="H6" s="39">
        <v>0.01</v>
      </c>
      <c r="I6" s="39">
        <v>-0.78</v>
      </c>
    </row>
    <row r="7" spans="3:13" x14ac:dyDescent="0.25">
      <c r="C7" s="23" t="s">
        <v>141</v>
      </c>
      <c r="D7" s="18">
        <v>526910944</v>
      </c>
      <c r="E7" s="18">
        <v>43031503</v>
      </c>
      <c r="F7" s="18">
        <v>239082324</v>
      </c>
      <c r="G7" s="18">
        <v>-24122719</v>
      </c>
      <c r="H7" s="39">
        <v>0.83</v>
      </c>
      <c r="I7" s="39">
        <v>-0.36</v>
      </c>
    </row>
    <row r="8" spans="3:13" x14ac:dyDescent="0.25">
      <c r="C8" s="23" t="s">
        <v>142</v>
      </c>
      <c r="D8" s="18">
        <v>721361384</v>
      </c>
      <c r="E8" s="18">
        <v>41360365</v>
      </c>
      <c r="F8" s="18">
        <v>194450440</v>
      </c>
      <c r="G8" s="18">
        <v>-1671138</v>
      </c>
      <c r="H8" s="39">
        <v>0.37</v>
      </c>
      <c r="I8" s="39">
        <v>-0.04</v>
      </c>
    </row>
    <row r="10" spans="3:13" x14ac:dyDescent="0.25">
      <c r="C10" s="40" t="s">
        <v>143</v>
      </c>
    </row>
    <row r="11" spans="3:13" x14ac:dyDescent="0.25">
      <c r="C11" s="32" t="s">
        <v>455</v>
      </c>
    </row>
  </sheetData>
  <mergeCells count="4">
    <mergeCell ref="C2:M2"/>
    <mergeCell ref="D4:E4"/>
    <mergeCell ref="F4:G4"/>
    <mergeCell ref="H4:I4"/>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M9"/>
  <sheetViews>
    <sheetView workbookViewId="0">
      <selection activeCell="C9" sqref="C9"/>
    </sheetView>
  </sheetViews>
  <sheetFormatPr defaultRowHeight="15" x14ac:dyDescent="0.25"/>
  <cols>
    <col min="4" max="4" width="17.140625" customWidth="1"/>
    <col min="5" max="5" width="23.7109375" customWidth="1"/>
    <col min="6" max="6" width="18.7109375" customWidth="1"/>
    <col min="7" max="7" width="32" customWidth="1"/>
    <col min="8" max="8" width="25.85546875" customWidth="1"/>
    <col min="9" max="9" width="23.85546875" customWidth="1"/>
  </cols>
  <sheetData>
    <row r="2" spans="3:13" x14ac:dyDescent="0.25">
      <c r="C2" s="131" t="s">
        <v>399</v>
      </c>
      <c r="D2" s="131"/>
      <c r="E2" s="131"/>
      <c r="F2" s="131"/>
      <c r="G2" s="131"/>
      <c r="H2" s="131"/>
      <c r="I2" s="131"/>
      <c r="J2" s="131"/>
      <c r="K2" s="131"/>
      <c r="L2" s="131"/>
      <c r="M2" s="131"/>
    </row>
    <row r="4" spans="3:13" x14ac:dyDescent="0.25">
      <c r="C4" s="129" t="s">
        <v>72</v>
      </c>
      <c r="D4" s="127" t="s">
        <v>147</v>
      </c>
      <c r="E4" s="127"/>
      <c r="F4" s="129" t="s">
        <v>139</v>
      </c>
      <c r="G4" s="129"/>
      <c r="H4" s="129" t="s">
        <v>68</v>
      </c>
      <c r="I4" s="129"/>
    </row>
    <row r="5" spans="3:13" x14ac:dyDescent="0.25">
      <c r="C5" s="129"/>
      <c r="D5" s="22" t="s">
        <v>145</v>
      </c>
      <c r="E5" s="22" t="s">
        <v>146</v>
      </c>
      <c r="F5" s="22" t="s">
        <v>145</v>
      </c>
      <c r="G5" s="22" t="s">
        <v>146</v>
      </c>
      <c r="H5" s="22" t="s">
        <v>145</v>
      </c>
      <c r="I5" s="22" t="s">
        <v>146</v>
      </c>
    </row>
    <row r="6" spans="3:13" x14ac:dyDescent="0.25">
      <c r="C6" s="23">
        <v>2021</v>
      </c>
      <c r="D6" s="13">
        <v>177880355</v>
      </c>
      <c r="E6" s="13">
        <v>23758844</v>
      </c>
      <c r="F6" s="13">
        <v>537526</v>
      </c>
      <c r="G6" s="13">
        <v>-21248987</v>
      </c>
      <c r="H6" s="41">
        <v>0</v>
      </c>
      <c r="I6" s="41">
        <v>-0.47</v>
      </c>
    </row>
    <row r="7" spans="3:13" x14ac:dyDescent="0.25">
      <c r="C7" s="23">
        <v>2022</v>
      </c>
      <c r="D7" s="13">
        <v>199234813</v>
      </c>
      <c r="E7" s="13">
        <v>16614614</v>
      </c>
      <c r="F7" s="13">
        <v>21354458</v>
      </c>
      <c r="G7" s="13">
        <v>-7144230</v>
      </c>
      <c r="H7" s="41">
        <v>0.12</v>
      </c>
      <c r="I7" s="41">
        <v>-0.3</v>
      </c>
    </row>
    <row r="8" spans="3:13" x14ac:dyDescent="0.25">
      <c r="C8" s="23">
        <v>2023</v>
      </c>
      <c r="D8" s="13">
        <v>226490234</v>
      </c>
      <c r="E8" s="13">
        <v>7866334</v>
      </c>
      <c r="F8" s="13">
        <v>27255421</v>
      </c>
      <c r="G8" s="13">
        <v>-8748280</v>
      </c>
      <c r="H8" s="41">
        <v>0.14000000000000001</v>
      </c>
      <c r="I8" s="41">
        <v>-0.53</v>
      </c>
    </row>
    <row r="9" spans="3:13" x14ac:dyDescent="0.25">
      <c r="C9" s="32" t="s">
        <v>193</v>
      </c>
    </row>
  </sheetData>
  <mergeCells count="5">
    <mergeCell ref="C2:M2"/>
    <mergeCell ref="D4:E4"/>
    <mergeCell ref="F4:G4"/>
    <mergeCell ref="H4:I4"/>
    <mergeCell ref="C4:C5"/>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G9"/>
  <sheetViews>
    <sheetView workbookViewId="0">
      <selection activeCell="C9" sqref="C9"/>
    </sheetView>
  </sheetViews>
  <sheetFormatPr defaultRowHeight="15" x14ac:dyDescent="0.25"/>
  <sheetData>
    <row r="2" spans="3:7" x14ac:dyDescent="0.25">
      <c r="C2" s="71" t="s">
        <v>361</v>
      </c>
    </row>
    <row r="4" spans="3:7" x14ac:dyDescent="0.25">
      <c r="D4" s="23" t="s">
        <v>0</v>
      </c>
      <c r="E4" s="23" t="s">
        <v>1</v>
      </c>
      <c r="F4" s="23" t="s">
        <v>119</v>
      </c>
      <c r="G4" s="23" t="s">
        <v>3</v>
      </c>
    </row>
    <row r="5" spans="3:7" x14ac:dyDescent="0.25">
      <c r="C5" t="s">
        <v>148</v>
      </c>
      <c r="D5" s="22">
        <v>1.59</v>
      </c>
      <c r="E5" s="22">
        <v>1.76</v>
      </c>
      <c r="F5" s="22">
        <v>1.74</v>
      </c>
      <c r="G5" s="22">
        <v>1.71</v>
      </c>
    </row>
    <row r="6" spans="3:7" x14ac:dyDescent="0.25">
      <c r="C6" t="s">
        <v>149</v>
      </c>
      <c r="D6" s="22">
        <v>4.13</v>
      </c>
      <c r="E6" s="22">
        <v>4.05</v>
      </c>
      <c r="F6" s="22">
        <v>4.1399999999999997</v>
      </c>
      <c r="G6" s="22">
        <v>3.84</v>
      </c>
    </row>
    <row r="8" spans="3:7" x14ac:dyDescent="0.25">
      <c r="C8" s="40" t="s">
        <v>150</v>
      </c>
    </row>
    <row r="9" spans="3:7" x14ac:dyDescent="0.25">
      <c r="C9" s="32" t="s">
        <v>455</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K14"/>
  <sheetViews>
    <sheetView topLeftCell="A4" workbookViewId="0">
      <selection activeCell="C14" sqref="C14"/>
    </sheetView>
  </sheetViews>
  <sheetFormatPr defaultRowHeight="15" x14ac:dyDescent="0.25"/>
  <cols>
    <col min="3" max="3" width="26.7109375" customWidth="1"/>
    <col min="4" max="4" width="22" bestFit="1" customWidth="1"/>
    <col min="5" max="5" width="21.42578125" bestFit="1" customWidth="1"/>
    <col min="6" max="6" width="66.28515625" bestFit="1" customWidth="1"/>
  </cols>
  <sheetData>
    <row r="5" spans="3:11" x14ac:dyDescent="0.25">
      <c r="C5" s="131" t="s">
        <v>362</v>
      </c>
      <c r="D5" s="131"/>
      <c r="E5" s="131"/>
      <c r="F5" s="131"/>
      <c r="G5" s="131"/>
      <c r="H5" s="131"/>
      <c r="I5" s="131"/>
      <c r="J5" s="131"/>
      <c r="K5" s="131"/>
    </row>
    <row r="7" spans="3:11" x14ac:dyDescent="0.25">
      <c r="C7" s="23" t="s">
        <v>72</v>
      </c>
      <c r="D7" s="23" t="s">
        <v>151</v>
      </c>
      <c r="E7" s="23" t="s">
        <v>152</v>
      </c>
      <c r="F7" s="23" t="s">
        <v>153</v>
      </c>
    </row>
    <row r="8" spans="3:11" x14ac:dyDescent="0.25">
      <c r="C8" s="6" t="s">
        <v>0</v>
      </c>
      <c r="D8" s="18">
        <v>1051040</v>
      </c>
      <c r="E8" s="18">
        <v>265653</v>
      </c>
      <c r="F8" s="18">
        <v>82938</v>
      </c>
    </row>
    <row r="9" spans="3:11" x14ac:dyDescent="0.25">
      <c r="C9" s="6" t="s">
        <v>1</v>
      </c>
      <c r="D9" s="18">
        <v>954741</v>
      </c>
      <c r="E9" s="18">
        <v>212591</v>
      </c>
      <c r="F9" s="18">
        <v>73584</v>
      </c>
    </row>
    <row r="10" spans="3:11" x14ac:dyDescent="0.25">
      <c r="C10" s="6" t="s">
        <v>2</v>
      </c>
      <c r="D10" s="18">
        <v>946157</v>
      </c>
      <c r="E10" s="18">
        <v>237980</v>
      </c>
      <c r="F10" s="18">
        <v>73729</v>
      </c>
    </row>
    <row r="11" spans="3:11" x14ac:dyDescent="0.25">
      <c r="C11" s="6" t="s">
        <v>3</v>
      </c>
      <c r="D11" s="18">
        <v>1333455</v>
      </c>
      <c r="E11" s="18">
        <v>203279</v>
      </c>
      <c r="F11" s="18">
        <v>68982</v>
      </c>
    </row>
    <row r="13" spans="3:11" x14ac:dyDescent="0.25">
      <c r="C13" s="1" t="s">
        <v>154</v>
      </c>
    </row>
    <row r="14" spans="3:11" x14ac:dyDescent="0.25">
      <c r="C14" s="32" t="s">
        <v>455</v>
      </c>
    </row>
  </sheetData>
  <mergeCells count="1">
    <mergeCell ref="C5:K5"/>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N19"/>
  <sheetViews>
    <sheetView workbookViewId="0">
      <selection activeCell="C20" sqref="C20"/>
    </sheetView>
  </sheetViews>
  <sheetFormatPr defaultRowHeight="15" x14ac:dyDescent="0.25"/>
  <cols>
    <col min="3" max="3" width="20.85546875" bestFit="1" customWidth="1"/>
  </cols>
  <sheetData>
    <row r="2" spans="3:14" x14ac:dyDescent="0.25">
      <c r="C2" s="131" t="s">
        <v>363</v>
      </c>
      <c r="D2" s="131"/>
      <c r="E2" s="131"/>
      <c r="F2" s="131"/>
      <c r="G2" s="131"/>
      <c r="H2" s="131"/>
      <c r="I2" s="131"/>
      <c r="J2" s="131"/>
      <c r="K2" s="131"/>
      <c r="L2" s="131"/>
      <c r="M2" s="131"/>
      <c r="N2" s="131"/>
    </row>
    <row r="4" spans="3:14" x14ac:dyDescent="0.25">
      <c r="C4" s="6" t="s">
        <v>72</v>
      </c>
      <c r="D4" s="49" t="s">
        <v>0</v>
      </c>
      <c r="E4" s="49" t="s">
        <v>1</v>
      </c>
      <c r="F4" s="49" t="s">
        <v>2</v>
      </c>
      <c r="G4" s="49" t="s">
        <v>3</v>
      </c>
    </row>
    <row r="5" spans="3:14" x14ac:dyDescent="0.25">
      <c r="C5" t="s">
        <v>155</v>
      </c>
      <c r="D5" s="39">
        <v>0.28999999999999998</v>
      </c>
      <c r="E5" s="39">
        <v>0.83</v>
      </c>
      <c r="F5" s="39">
        <v>0.89</v>
      </c>
      <c r="G5" s="39">
        <v>0.85</v>
      </c>
    </row>
    <row r="6" spans="3:14" x14ac:dyDescent="0.25">
      <c r="C6" t="s">
        <v>156</v>
      </c>
      <c r="D6" s="39">
        <v>0.02</v>
      </c>
      <c r="E6" s="39">
        <v>0</v>
      </c>
      <c r="F6" s="39">
        <v>0</v>
      </c>
      <c r="G6" s="39">
        <v>0</v>
      </c>
    </row>
    <row r="7" spans="3:14" x14ac:dyDescent="0.25">
      <c r="C7" t="s">
        <v>157</v>
      </c>
      <c r="D7" s="39">
        <v>0</v>
      </c>
      <c r="E7" s="39">
        <v>0</v>
      </c>
      <c r="F7" s="39">
        <v>0</v>
      </c>
      <c r="G7" s="39">
        <v>0</v>
      </c>
    </row>
    <row r="8" spans="3:14" x14ac:dyDescent="0.25">
      <c r="C8" t="s">
        <v>158</v>
      </c>
      <c r="D8" s="39">
        <v>0</v>
      </c>
      <c r="E8" s="39">
        <v>0</v>
      </c>
      <c r="F8" s="39">
        <v>0</v>
      </c>
      <c r="G8" s="39">
        <v>0</v>
      </c>
    </row>
    <row r="9" spans="3:14" x14ac:dyDescent="0.25">
      <c r="C9" t="s">
        <v>159</v>
      </c>
      <c r="D9" s="39">
        <v>0</v>
      </c>
      <c r="E9" s="39">
        <v>0</v>
      </c>
      <c r="F9" s="39">
        <v>0</v>
      </c>
      <c r="G9" s="39">
        <v>0</v>
      </c>
    </row>
    <row r="10" spans="3:14" x14ac:dyDescent="0.25">
      <c r="C10" t="s">
        <v>160</v>
      </c>
      <c r="D10" s="39">
        <v>0</v>
      </c>
      <c r="E10" s="39">
        <v>0</v>
      </c>
      <c r="F10" s="39">
        <v>0</v>
      </c>
      <c r="G10" s="39">
        <v>0</v>
      </c>
    </row>
    <row r="11" spans="3:14" x14ac:dyDescent="0.25">
      <c r="C11" t="s">
        <v>161</v>
      </c>
      <c r="D11" s="39">
        <v>0.37</v>
      </c>
      <c r="E11" s="39">
        <v>0.06</v>
      </c>
      <c r="F11" s="39">
        <v>0.05</v>
      </c>
      <c r="G11" s="39">
        <v>0.03</v>
      </c>
    </row>
    <row r="12" spans="3:14" x14ac:dyDescent="0.25">
      <c r="C12" t="s">
        <v>162</v>
      </c>
      <c r="D12" s="39">
        <v>0</v>
      </c>
      <c r="E12" s="39">
        <v>0</v>
      </c>
      <c r="F12" s="39">
        <v>0</v>
      </c>
      <c r="G12" s="39">
        <v>0</v>
      </c>
    </row>
    <row r="13" spans="3:14" x14ac:dyDescent="0.25">
      <c r="C13" t="s">
        <v>163</v>
      </c>
      <c r="D13" s="39">
        <v>0</v>
      </c>
      <c r="E13" s="39">
        <v>0</v>
      </c>
      <c r="F13" s="39">
        <v>0</v>
      </c>
      <c r="G13" s="39">
        <v>0</v>
      </c>
    </row>
    <row r="14" spans="3:14" x14ac:dyDescent="0.25">
      <c r="C14" t="s">
        <v>164</v>
      </c>
      <c r="D14" s="39">
        <v>0.04</v>
      </c>
      <c r="E14" s="39">
        <v>0</v>
      </c>
      <c r="F14" s="39">
        <v>0</v>
      </c>
      <c r="G14" s="39">
        <v>0.01</v>
      </c>
    </row>
    <row r="15" spans="3:14" x14ac:dyDescent="0.25">
      <c r="C15" t="s">
        <v>165</v>
      </c>
      <c r="D15" s="39">
        <v>0.02</v>
      </c>
      <c r="E15" s="39">
        <v>0</v>
      </c>
      <c r="F15" s="39">
        <v>0</v>
      </c>
      <c r="G15" s="39">
        <v>0</v>
      </c>
    </row>
    <row r="16" spans="3:14" x14ac:dyDescent="0.25">
      <c r="C16" t="s">
        <v>166</v>
      </c>
      <c r="D16" s="39">
        <v>0.25</v>
      </c>
      <c r="E16" s="39">
        <v>0.09</v>
      </c>
      <c r="F16" s="39">
        <v>0.05</v>
      </c>
      <c r="G16" s="39">
        <v>0.11</v>
      </c>
    </row>
    <row r="17" spans="3:9" x14ac:dyDescent="0.25">
      <c r="C17" s="23" t="s">
        <v>79</v>
      </c>
      <c r="D17" s="43">
        <v>1</v>
      </c>
      <c r="E17" s="43">
        <v>1</v>
      </c>
      <c r="F17" s="43">
        <v>1</v>
      </c>
      <c r="G17" s="43">
        <v>1</v>
      </c>
    </row>
    <row r="19" spans="3:9" x14ac:dyDescent="0.25">
      <c r="C19" s="32" t="s">
        <v>167</v>
      </c>
      <c r="D19" s="32"/>
      <c r="E19" s="32"/>
      <c r="F19" s="32"/>
      <c r="G19" s="32"/>
      <c r="H19" s="32"/>
      <c r="I19" s="32"/>
    </row>
  </sheetData>
  <mergeCells count="1">
    <mergeCell ref="C2:N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I11"/>
  <sheetViews>
    <sheetView workbookViewId="0">
      <selection activeCell="C11" sqref="C11"/>
    </sheetView>
  </sheetViews>
  <sheetFormatPr defaultRowHeight="15" x14ac:dyDescent="0.25"/>
  <cols>
    <col min="3" max="3" width="37" bestFit="1" customWidth="1"/>
    <col min="4" max="8" width="12.7109375" bestFit="1" customWidth="1"/>
    <col min="9" max="9" width="12.28515625" customWidth="1"/>
  </cols>
  <sheetData>
    <row r="2" spans="3:9" x14ac:dyDescent="0.25">
      <c r="C2" s="131" t="s">
        <v>347</v>
      </c>
      <c r="D2" s="131"/>
      <c r="E2" s="131"/>
      <c r="F2" s="131"/>
      <c r="G2" s="131"/>
      <c r="H2" s="131"/>
      <c r="I2" s="131"/>
    </row>
    <row r="4" spans="3:9" x14ac:dyDescent="0.25">
      <c r="C4" s="129" t="s">
        <v>47</v>
      </c>
      <c r="D4" s="127" t="s">
        <v>48</v>
      </c>
      <c r="E4" s="127"/>
      <c r="F4" s="127"/>
      <c r="G4" s="127"/>
      <c r="H4" s="130" t="s">
        <v>50</v>
      </c>
    </row>
    <row r="5" spans="3:9" x14ac:dyDescent="0.25">
      <c r="C5" s="129"/>
      <c r="D5" s="10" t="s">
        <v>0</v>
      </c>
      <c r="E5" s="10" t="s">
        <v>1</v>
      </c>
      <c r="F5" s="10" t="s">
        <v>2</v>
      </c>
      <c r="G5" s="10" t="s">
        <v>3</v>
      </c>
      <c r="H5" s="130"/>
    </row>
    <row r="6" spans="3:9" x14ac:dyDescent="0.25">
      <c r="C6" s="10" t="s">
        <v>21</v>
      </c>
      <c r="D6" s="18">
        <v>1171017061</v>
      </c>
      <c r="E6" s="18">
        <v>2368087251</v>
      </c>
      <c r="F6" s="18">
        <v>2177099707</v>
      </c>
      <c r="G6" s="18">
        <v>1814824739</v>
      </c>
      <c r="H6" s="19">
        <v>0.46660000000000001</v>
      </c>
    </row>
    <row r="7" spans="3:9" x14ac:dyDescent="0.25">
      <c r="C7" s="10" t="s">
        <v>14</v>
      </c>
      <c r="D7" s="18">
        <v>606662988</v>
      </c>
      <c r="E7" s="18">
        <v>681863193</v>
      </c>
      <c r="F7" s="18">
        <v>773832015</v>
      </c>
      <c r="G7" s="18">
        <v>869299316</v>
      </c>
      <c r="H7" s="19">
        <v>0.2235</v>
      </c>
    </row>
    <row r="8" spans="3:9" x14ac:dyDescent="0.25">
      <c r="C8" s="10" t="s">
        <v>19</v>
      </c>
      <c r="D8" s="18">
        <v>354891664</v>
      </c>
      <c r="E8" s="18">
        <v>395132724</v>
      </c>
      <c r="F8" s="18">
        <v>471730870</v>
      </c>
      <c r="G8" s="18">
        <v>567727320</v>
      </c>
      <c r="H8" s="19">
        <v>0.14599999999999999</v>
      </c>
    </row>
    <row r="9" spans="3:9" x14ac:dyDescent="0.25">
      <c r="C9" s="10" t="s">
        <v>49</v>
      </c>
      <c r="D9" s="18">
        <v>373938486</v>
      </c>
      <c r="E9" s="18">
        <v>413247616</v>
      </c>
      <c r="F9" s="18">
        <v>524226121</v>
      </c>
      <c r="G9" s="18">
        <v>637875449</v>
      </c>
      <c r="H9" s="19">
        <v>0.16400000000000001</v>
      </c>
    </row>
    <row r="10" spans="3:9" x14ac:dyDescent="0.25">
      <c r="C10" s="10" t="s">
        <v>6</v>
      </c>
      <c r="D10" s="20">
        <v>2506510199</v>
      </c>
      <c r="E10" s="20">
        <v>3858330784</v>
      </c>
      <c r="F10" s="20">
        <v>3946888713</v>
      </c>
      <c r="G10" s="20">
        <v>3889726824</v>
      </c>
      <c r="H10" s="21">
        <v>1</v>
      </c>
    </row>
    <row r="11" spans="3:9" x14ac:dyDescent="0.25">
      <c r="C11" s="32" t="s">
        <v>193</v>
      </c>
    </row>
  </sheetData>
  <mergeCells count="4">
    <mergeCell ref="C4:C5"/>
    <mergeCell ref="H4:H5"/>
    <mergeCell ref="C2:I2"/>
    <mergeCell ref="D4:G4"/>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P9"/>
  <sheetViews>
    <sheetView workbookViewId="0">
      <selection activeCell="C9" sqref="C9:M9"/>
    </sheetView>
  </sheetViews>
  <sheetFormatPr defaultRowHeight="15" x14ac:dyDescent="0.25"/>
  <cols>
    <col min="3" max="3" width="16.5703125" bestFit="1" customWidth="1"/>
  </cols>
  <sheetData>
    <row r="2" spans="3:16" x14ac:dyDescent="0.25">
      <c r="C2" s="72" t="s">
        <v>364</v>
      </c>
      <c r="D2" s="72"/>
      <c r="E2" s="72"/>
      <c r="F2" s="72"/>
      <c r="G2" s="72"/>
      <c r="H2" s="72"/>
      <c r="I2" s="72"/>
      <c r="J2" s="72"/>
      <c r="K2" s="72"/>
      <c r="L2" s="72"/>
      <c r="M2" s="72"/>
      <c r="N2" s="9"/>
      <c r="O2" s="9"/>
      <c r="P2" s="9"/>
    </row>
    <row r="4" spans="3:16" x14ac:dyDescent="0.25">
      <c r="D4" s="23" t="s">
        <v>0</v>
      </c>
      <c r="E4" s="23" t="s">
        <v>1</v>
      </c>
      <c r="F4" s="23" t="s">
        <v>2</v>
      </c>
      <c r="G4" s="23" t="s">
        <v>3</v>
      </c>
    </row>
    <row r="5" spans="3:16" x14ac:dyDescent="0.25">
      <c r="C5" t="s">
        <v>168</v>
      </c>
      <c r="D5" s="39">
        <v>0.8</v>
      </c>
      <c r="E5" s="39">
        <v>0.77</v>
      </c>
      <c r="F5" s="39">
        <v>0.74</v>
      </c>
      <c r="G5" s="39">
        <v>0.7</v>
      </c>
    </row>
    <row r="6" spans="3:16" x14ac:dyDescent="0.25">
      <c r="C6" t="s">
        <v>169</v>
      </c>
      <c r="D6" s="39">
        <v>0.2</v>
      </c>
      <c r="E6" s="39">
        <v>0.23</v>
      </c>
      <c r="F6" s="39">
        <v>0.26</v>
      </c>
      <c r="G6" s="39">
        <v>0.3</v>
      </c>
    </row>
    <row r="7" spans="3:16" x14ac:dyDescent="0.25">
      <c r="C7" s="6" t="s">
        <v>79</v>
      </c>
      <c r="D7" s="43">
        <v>1</v>
      </c>
      <c r="E7" s="43">
        <v>1</v>
      </c>
      <c r="F7" s="43">
        <v>1</v>
      </c>
      <c r="G7" s="43">
        <v>1</v>
      </c>
    </row>
    <row r="9" spans="3:16" x14ac:dyDescent="0.25">
      <c r="C9" s="134" t="s">
        <v>170</v>
      </c>
      <c r="D9" s="134"/>
      <c r="E9" s="134"/>
      <c r="F9" s="134"/>
      <c r="G9" s="134"/>
      <c r="H9" s="134"/>
      <c r="I9" s="134"/>
      <c r="J9" s="134"/>
      <c r="K9" s="134"/>
      <c r="L9" s="134"/>
      <c r="M9" s="134"/>
    </row>
  </sheetData>
  <mergeCells count="1">
    <mergeCell ref="C9:M9"/>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J10"/>
  <sheetViews>
    <sheetView workbookViewId="0">
      <selection activeCell="C10" sqref="C10"/>
    </sheetView>
  </sheetViews>
  <sheetFormatPr defaultRowHeight="15" x14ac:dyDescent="0.25"/>
  <cols>
    <col min="3" max="3" width="36.5703125" bestFit="1" customWidth="1"/>
  </cols>
  <sheetData>
    <row r="2" spans="3:10" x14ac:dyDescent="0.25">
      <c r="C2" s="71" t="s">
        <v>365</v>
      </c>
    </row>
    <row r="4" spans="3:10" x14ac:dyDescent="0.25">
      <c r="C4" t="s">
        <v>171</v>
      </c>
      <c r="D4" s="23" t="s">
        <v>0</v>
      </c>
      <c r="E4" s="23" t="s">
        <v>1</v>
      </c>
      <c r="F4" s="23" t="s">
        <v>2</v>
      </c>
      <c r="G4" s="23" t="s">
        <v>3</v>
      </c>
    </row>
    <row r="5" spans="3:10" x14ac:dyDescent="0.25">
      <c r="C5" s="6" t="s">
        <v>172</v>
      </c>
      <c r="D5" s="23">
        <v>632</v>
      </c>
      <c r="E5" s="20">
        <v>1138</v>
      </c>
      <c r="F5" s="20">
        <v>1171</v>
      </c>
      <c r="G5" s="20">
        <v>1386</v>
      </c>
      <c r="H5" s="79"/>
    </row>
    <row r="6" spans="3:10" x14ac:dyDescent="0.25">
      <c r="C6" t="s">
        <v>168</v>
      </c>
      <c r="D6" s="22">
        <v>478</v>
      </c>
      <c r="E6" s="22">
        <v>913</v>
      </c>
      <c r="F6" s="22">
        <v>922</v>
      </c>
      <c r="G6" s="18">
        <v>1079</v>
      </c>
      <c r="H6" s="79"/>
    </row>
    <row r="7" spans="3:10" x14ac:dyDescent="0.25">
      <c r="C7" t="s">
        <v>169</v>
      </c>
      <c r="D7" s="18">
        <v>1177</v>
      </c>
      <c r="E7" s="18">
        <v>1943</v>
      </c>
      <c r="F7" s="18">
        <v>1939</v>
      </c>
      <c r="G7" s="18">
        <v>2158</v>
      </c>
      <c r="H7" s="79"/>
    </row>
    <row r="9" spans="3:10" x14ac:dyDescent="0.25">
      <c r="C9" s="32" t="s">
        <v>173</v>
      </c>
      <c r="D9" s="32"/>
      <c r="E9" s="32"/>
      <c r="F9" s="32"/>
      <c r="G9" s="32"/>
      <c r="H9" s="32"/>
      <c r="I9" s="32"/>
      <c r="J9" s="32"/>
    </row>
    <row r="10" spans="3:10" x14ac:dyDescent="0.25">
      <c r="C10" s="32"/>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36"/>
  <sheetViews>
    <sheetView topLeftCell="A13" workbookViewId="0">
      <selection activeCell="Q33" sqref="Q33"/>
    </sheetView>
  </sheetViews>
  <sheetFormatPr defaultRowHeight="15" x14ac:dyDescent="0.25"/>
  <cols>
    <col min="3" max="3" width="51.28515625" customWidth="1"/>
    <col min="4" max="4" width="13.28515625" bestFit="1" customWidth="1"/>
    <col min="5" max="5" width="14.5703125" bestFit="1" customWidth="1"/>
    <col min="6" max="6" width="16.5703125" bestFit="1" customWidth="1"/>
    <col min="8" max="8" width="13.28515625" bestFit="1" customWidth="1"/>
  </cols>
  <sheetData>
    <row r="2" spans="3:8" x14ac:dyDescent="0.25">
      <c r="C2" s="131" t="s">
        <v>366</v>
      </c>
      <c r="D2" s="131"/>
      <c r="E2" s="131"/>
      <c r="F2" s="131"/>
      <c r="G2" s="131"/>
      <c r="H2" s="131"/>
    </row>
    <row r="4" spans="3:8" x14ac:dyDescent="0.25">
      <c r="C4" t="s">
        <v>171</v>
      </c>
      <c r="D4" s="23" t="s">
        <v>79</v>
      </c>
      <c r="E4" s="23" t="s">
        <v>168</v>
      </c>
      <c r="F4" s="23" t="s">
        <v>169</v>
      </c>
    </row>
    <row r="5" spans="3:8" x14ac:dyDescent="0.25">
      <c r="C5" s="6" t="s">
        <v>174</v>
      </c>
      <c r="D5" s="15">
        <v>1479442</v>
      </c>
      <c r="E5" s="15">
        <v>1035499</v>
      </c>
      <c r="F5" s="15">
        <v>443943</v>
      </c>
    </row>
    <row r="6" spans="3:8" x14ac:dyDescent="0.25">
      <c r="C6" t="s">
        <v>175</v>
      </c>
      <c r="D6" s="13">
        <v>1255443</v>
      </c>
      <c r="E6" s="13">
        <v>903320</v>
      </c>
      <c r="F6" s="13">
        <v>352123</v>
      </c>
      <c r="G6" s="78"/>
      <c r="H6" s="65"/>
    </row>
    <row r="7" spans="3:8" x14ac:dyDescent="0.25">
      <c r="C7" t="s">
        <v>176</v>
      </c>
      <c r="D7" s="28">
        <v>185</v>
      </c>
      <c r="E7" s="28">
        <v>41</v>
      </c>
      <c r="F7" s="28">
        <v>144</v>
      </c>
      <c r="H7" s="79"/>
    </row>
    <row r="8" spans="3:8" x14ac:dyDescent="0.25">
      <c r="C8" t="s">
        <v>177</v>
      </c>
      <c r="D8" s="28">
        <v>225</v>
      </c>
      <c r="E8" s="28">
        <v>50</v>
      </c>
      <c r="F8" s="28">
        <v>175</v>
      </c>
    </row>
    <row r="9" spans="3:8" x14ac:dyDescent="0.25">
      <c r="C9" t="s">
        <v>178</v>
      </c>
      <c r="D9" s="28">
        <v>344</v>
      </c>
      <c r="E9" s="28">
        <v>217</v>
      </c>
      <c r="F9" s="28">
        <v>127</v>
      </c>
    </row>
    <row r="10" spans="3:8" x14ac:dyDescent="0.25">
      <c r="C10" t="s">
        <v>179</v>
      </c>
      <c r="D10" s="28">
        <v>391</v>
      </c>
      <c r="E10" s="28">
        <v>242</v>
      </c>
      <c r="F10" s="28">
        <v>149</v>
      </c>
    </row>
    <row r="11" spans="3:8" x14ac:dyDescent="0.25">
      <c r="C11" t="s">
        <v>180</v>
      </c>
      <c r="D11" s="28">
        <v>291</v>
      </c>
      <c r="E11" s="28">
        <v>110</v>
      </c>
      <c r="F11" s="28">
        <v>181</v>
      </c>
    </row>
    <row r="12" spans="3:8" x14ac:dyDescent="0.25">
      <c r="C12" t="s">
        <v>181</v>
      </c>
      <c r="D12" s="13">
        <v>38452</v>
      </c>
      <c r="E12" s="13">
        <v>24356</v>
      </c>
      <c r="F12" s="13">
        <v>14096</v>
      </c>
    </row>
    <row r="13" spans="3:8" x14ac:dyDescent="0.25">
      <c r="C13" t="s">
        <v>182</v>
      </c>
      <c r="D13" s="28">
        <v>284</v>
      </c>
      <c r="E13" s="28">
        <v>21</v>
      </c>
      <c r="F13" s="28">
        <v>263</v>
      </c>
    </row>
    <row r="14" spans="3:8" x14ac:dyDescent="0.25">
      <c r="C14" t="s">
        <v>183</v>
      </c>
      <c r="D14" s="28">
        <v>274</v>
      </c>
      <c r="E14" s="28">
        <v>77</v>
      </c>
      <c r="F14" s="28">
        <v>197</v>
      </c>
    </row>
    <row r="15" spans="3:8" x14ac:dyDescent="0.25">
      <c r="C15" t="s">
        <v>184</v>
      </c>
      <c r="D15" s="13">
        <v>13614</v>
      </c>
      <c r="E15" s="13">
        <v>4840</v>
      </c>
      <c r="F15" s="13">
        <v>8774</v>
      </c>
    </row>
    <row r="16" spans="3:8" x14ac:dyDescent="0.25">
      <c r="C16" t="s">
        <v>185</v>
      </c>
      <c r="D16" s="13">
        <v>6879</v>
      </c>
      <c r="E16" s="13">
        <v>4132</v>
      </c>
      <c r="F16" s="13">
        <v>2747</v>
      </c>
    </row>
    <row r="17" spans="3:6" x14ac:dyDescent="0.25">
      <c r="C17" t="s">
        <v>186</v>
      </c>
      <c r="D17" s="13">
        <v>163060</v>
      </c>
      <c r="E17" s="13">
        <v>98093</v>
      </c>
      <c r="F17" s="13">
        <v>64967</v>
      </c>
    </row>
    <row r="18" spans="3:6" x14ac:dyDescent="0.25">
      <c r="C18" s="6" t="s">
        <v>187</v>
      </c>
      <c r="D18" s="15">
        <v>1793008596</v>
      </c>
      <c r="E18" s="15">
        <v>998778714</v>
      </c>
      <c r="F18" s="15">
        <v>794229882</v>
      </c>
    </row>
    <row r="19" spans="3:6" x14ac:dyDescent="0.25">
      <c r="C19" t="s">
        <v>175</v>
      </c>
      <c r="D19" s="13">
        <v>1675468677</v>
      </c>
      <c r="E19" s="13">
        <v>946202047</v>
      </c>
      <c r="F19" s="13">
        <v>729266630</v>
      </c>
    </row>
    <row r="20" spans="3:6" x14ac:dyDescent="0.25">
      <c r="C20" t="s">
        <v>176</v>
      </c>
      <c r="D20" s="13">
        <v>457225</v>
      </c>
      <c r="E20" s="13">
        <v>48632</v>
      </c>
      <c r="F20" s="13">
        <v>408593</v>
      </c>
    </row>
    <row r="21" spans="3:6" x14ac:dyDescent="0.25">
      <c r="C21" t="s">
        <v>177</v>
      </c>
      <c r="D21" s="13">
        <v>194693</v>
      </c>
      <c r="E21" s="13">
        <v>18293</v>
      </c>
      <c r="F21" s="13">
        <v>176400</v>
      </c>
    </row>
    <row r="22" spans="3:6" x14ac:dyDescent="0.25">
      <c r="C22" t="s">
        <v>178</v>
      </c>
      <c r="D22" s="13">
        <v>221600</v>
      </c>
      <c r="E22" s="13">
        <v>60501</v>
      </c>
      <c r="F22" s="13">
        <v>161099</v>
      </c>
    </row>
    <row r="23" spans="3:6" x14ac:dyDescent="0.25">
      <c r="C23" t="s">
        <v>179</v>
      </c>
      <c r="D23" s="13">
        <v>268211</v>
      </c>
      <c r="E23" s="13">
        <v>59941</v>
      </c>
      <c r="F23" s="13">
        <v>208270</v>
      </c>
    </row>
    <row r="24" spans="3:6" x14ac:dyDescent="0.25">
      <c r="C24" t="s">
        <v>180</v>
      </c>
      <c r="D24" s="13">
        <v>380295</v>
      </c>
      <c r="E24" s="13">
        <v>31332</v>
      </c>
      <c r="F24" s="13">
        <v>348963</v>
      </c>
    </row>
    <row r="25" spans="3:6" x14ac:dyDescent="0.25">
      <c r="C25" t="s">
        <v>181</v>
      </c>
      <c r="D25" s="13">
        <v>32766318</v>
      </c>
      <c r="E25" s="13">
        <v>16254895</v>
      </c>
      <c r="F25" s="13">
        <v>16511423</v>
      </c>
    </row>
    <row r="26" spans="3:6" x14ac:dyDescent="0.25">
      <c r="C26" t="s">
        <v>182</v>
      </c>
      <c r="D26" s="13">
        <v>263975</v>
      </c>
      <c r="E26" s="13">
        <v>20072</v>
      </c>
      <c r="F26" s="13">
        <v>243903</v>
      </c>
    </row>
    <row r="27" spans="3:6" x14ac:dyDescent="0.25">
      <c r="C27" t="s">
        <v>183</v>
      </c>
      <c r="D27" s="13">
        <v>290020</v>
      </c>
      <c r="E27" s="13">
        <v>63953</v>
      </c>
      <c r="F27" s="13">
        <v>226067</v>
      </c>
    </row>
    <row r="28" spans="3:6" x14ac:dyDescent="0.25">
      <c r="C28" t="s">
        <v>184</v>
      </c>
      <c r="D28" s="13">
        <v>8006778</v>
      </c>
      <c r="E28" s="13">
        <v>3010878</v>
      </c>
      <c r="F28" s="13">
        <v>4995900</v>
      </c>
    </row>
    <row r="29" spans="3:6" x14ac:dyDescent="0.25">
      <c r="C29" t="s">
        <v>185</v>
      </c>
      <c r="D29" s="13">
        <v>3477018</v>
      </c>
      <c r="E29" s="13">
        <v>1925232</v>
      </c>
      <c r="F29" s="13">
        <v>1551786</v>
      </c>
    </row>
    <row r="30" spans="3:6" x14ac:dyDescent="0.25">
      <c r="C30" t="s">
        <v>188</v>
      </c>
      <c r="D30" s="13">
        <v>71213786</v>
      </c>
      <c r="E30" s="13">
        <v>31082938</v>
      </c>
      <c r="F30" s="13">
        <v>40130848</v>
      </c>
    </row>
    <row r="31" spans="3:6" x14ac:dyDescent="0.25">
      <c r="C31" s="44" t="s">
        <v>189</v>
      </c>
      <c r="D31" s="13">
        <v>1335</v>
      </c>
      <c r="E31" s="13">
        <v>1047</v>
      </c>
      <c r="F31" s="13">
        <v>2071</v>
      </c>
    </row>
    <row r="32" spans="3:6" x14ac:dyDescent="0.25">
      <c r="C32" t="s">
        <v>190</v>
      </c>
      <c r="D32" s="13">
        <v>1704</v>
      </c>
      <c r="E32" s="13">
        <v>1335</v>
      </c>
      <c r="F32" s="13">
        <v>2343</v>
      </c>
    </row>
    <row r="33" spans="3:6" x14ac:dyDescent="0.25">
      <c r="C33" s="6" t="s">
        <v>191</v>
      </c>
      <c r="D33" s="15">
        <v>1294063</v>
      </c>
      <c r="E33" s="15">
        <v>926073</v>
      </c>
      <c r="F33" s="15">
        <v>367990</v>
      </c>
    </row>
    <row r="34" spans="3:6" x14ac:dyDescent="0.25">
      <c r="C34" t="s">
        <v>192</v>
      </c>
      <c r="D34" s="13">
        <v>1386</v>
      </c>
      <c r="E34" s="13">
        <v>1079</v>
      </c>
      <c r="F34" s="13">
        <v>2158</v>
      </c>
    </row>
    <row r="36" spans="3:6" x14ac:dyDescent="0.25">
      <c r="C36" s="42" t="s">
        <v>193</v>
      </c>
    </row>
  </sheetData>
  <mergeCells count="1">
    <mergeCell ref="C2:H2"/>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I9"/>
  <sheetViews>
    <sheetView workbookViewId="0">
      <selection activeCell="C9" sqref="C9"/>
    </sheetView>
  </sheetViews>
  <sheetFormatPr defaultRowHeight="15" x14ac:dyDescent="0.25"/>
  <cols>
    <col min="3" max="3" width="49" bestFit="1" customWidth="1"/>
    <col min="4" max="8" width="11.140625" bestFit="1" customWidth="1"/>
  </cols>
  <sheetData>
    <row r="2" spans="3:9" x14ac:dyDescent="0.25">
      <c r="C2" s="71" t="s">
        <v>367</v>
      </c>
    </row>
    <row r="4" spans="3:9" x14ac:dyDescent="0.25">
      <c r="D4" s="23" t="s">
        <v>0</v>
      </c>
      <c r="E4" s="23" t="s">
        <v>1</v>
      </c>
      <c r="F4" s="23" t="s">
        <v>2</v>
      </c>
      <c r="G4" s="23" t="s">
        <v>3</v>
      </c>
    </row>
    <row r="5" spans="3:9" x14ac:dyDescent="0.25">
      <c r="C5" s="6" t="s">
        <v>194</v>
      </c>
      <c r="D5" s="18">
        <v>110939514</v>
      </c>
      <c r="E5" s="18">
        <v>106562480</v>
      </c>
      <c r="F5" s="18">
        <v>159153196</v>
      </c>
      <c r="G5" s="18">
        <v>89457385</v>
      </c>
    </row>
    <row r="6" spans="3:9" x14ac:dyDescent="0.25">
      <c r="C6" s="6" t="s">
        <v>195</v>
      </c>
      <c r="D6" s="18">
        <v>80115066</v>
      </c>
      <c r="E6" s="18">
        <v>59663379</v>
      </c>
      <c r="F6" s="18">
        <v>70765332</v>
      </c>
      <c r="G6" s="18">
        <v>57033501</v>
      </c>
    </row>
    <row r="7" spans="3:9" x14ac:dyDescent="0.25">
      <c r="C7" s="6" t="s">
        <v>196</v>
      </c>
      <c r="D7" s="20">
        <v>191054580</v>
      </c>
      <c r="E7" s="20">
        <v>166225859</v>
      </c>
      <c r="F7" s="20">
        <v>229918528</v>
      </c>
      <c r="G7" s="20">
        <v>146490886</v>
      </c>
    </row>
    <row r="9" spans="3:9" x14ac:dyDescent="0.25">
      <c r="C9" s="32" t="s">
        <v>197</v>
      </c>
      <c r="D9" s="32"/>
      <c r="E9" s="32"/>
      <c r="F9" s="32"/>
      <c r="G9" s="32"/>
      <c r="H9" s="32"/>
      <c r="I9" s="32"/>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G9"/>
  <sheetViews>
    <sheetView workbookViewId="0">
      <selection activeCell="C10" sqref="C10"/>
    </sheetView>
  </sheetViews>
  <sheetFormatPr defaultRowHeight="15" x14ac:dyDescent="0.25"/>
  <cols>
    <col min="3" max="3" width="47.28515625" bestFit="1" customWidth="1"/>
    <col min="4" max="8" width="11.140625" bestFit="1" customWidth="1"/>
  </cols>
  <sheetData>
    <row r="2" spans="3:7" x14ac:dyDescent="0.25">
      <c r="C2" s="71" t="s">
        <v>368</v>
      </c>
    </row>
    <row r="4" spans="3:7" x14ac:dyDescent="0.25">
      <c r="D4" s="23" t="s">
        <v>0</v>
      </c>
      <c r="E4" s="23" t="s">
        <v>1</v>
      </c>
      <c r="F4" s="23" t="s">
        <v>2</v>
      </c>
      <c r="G4" s="23" t="s">
        <v>3</v>
      </c>
    </row>
    <row r="5" spans="3:7" x14ac:dyDescent="0.25">
      <c r="C5" s="6" t="s">
        <v>194</v>
      </c>
      <c r="D5" s="18">
        <v>413657862</v>
      </c>
      <c r="E5" s="18">
        <v>409243765</v>
      </c>
      <c r="F5" s="18">
        <v>524615952</v>
      </c>
      <c r="G5" s="18">
        <v>469448167</v>
      </c>
    </row>
    <row r="6" spans="3:7" x14ac:dyDescent="0.25">
      <c r="C6" s="6" t="s">
        <v>195</v>
      </c>
      <c r="D6" s="18">
        <v>278403001</v>
      </c>
      <c r="E6" s="18">
        <v>146162515</v>
      </c>
      <c r="F6" s="18">
        <v>277543439</v>
      </c>
      <c r="G6" s="18">
        <v>323632286</v>
      </c>
    </row>
    <row r="7" spans="3:7" x14ac:dyDescent="0.25">
      <c r="C7" s="6" t="s">
        <v>196</v>
      </c>
      <c r="D7" s="20">
        <v>692060863</v>
      </c>
      <c r="E7" s="20">
        <v>555406280</v>
      </c>
      <c r="F7" s="20">
        <v>802159391</v>
      </c>
      <c r="G7" s="20">
        <v>793080453</v>
      </c>
    </row>
    <row r="9" spans="3:7" x14ac:dyDescent="0.25">
      <c r="C9" s="1" t="s">
        <v>197</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P11"/>
  <sheetViews>
    <sheetView workbookViewId="0">
      <selection activeCell="D11" sqref="D11"/>
    </sheetView>
  </sheetViews>
  <sheetFormatPr defaultRowHeight="15" x14ac:dyDescent="0.25"/>
  <cols>
    <col min="3" max="3" width="8.85546875" bestFit="1" customWidth="1"/>
    <col min="4" max="4" width="59.5703125" bestFit="1" customWidth="1"/>
    <col min="5" max="5" width="54.5703125" bestFit="1" customWidth="1"/>
    <col min="6" max="6" width="24.7109375" bestFit="1" customWidth="1"/>
    <col min="7" max="7" width="28.42578125" bestFit="1" customWidth="1"/>
  </cols>
  <sheetData>
    <row r="2" spans="3:16" x14ac:dyDescent="0.25">
      <c r="C2" s="131" t="s">
        <v>369</v>
      </c>
      <c r="D2" s="131"/>
      <c r="E2" s="131"/>
      <c r="F2" s="131"/>
      <c r="G2" s="131"/>
      <c r="H2" s="131"/>
      <c r="I2" s="131"/>
      <c r="J2" s="131"/>
      <c r="K2" s="131"/>
      <c r="L2" s="131"/>
      <c r="M2" s="131"/>
      <c r="N2" s="131"/>
      <c r="O2" s="131"/>
      <c r="P2" s="131"/>
    </row>
    <row r="4" spans="3:16" x14ac:dyDescent="0.25">
      <c r="C4" s="6" t="s">
        <v>72</v>
      </c>
      <c r="D4" s="23" t="s">
        <v>198</v>
      </c>
      <c r="E4" s="23" t="s">
        <v>199</v>
      </c>
      <c r="F4" s="23" t="s">
        <v>128</v>
      </c>
      <c r="G4" s="23" t="s">
        <v>78</v>
      </c>
      <c r="H4" s="22"/>
      <c r="I4" s="22"/>
    </row>
    <row r="5" spans="3:16" x14ac:dyDescent="0.25">
      <c r="C5" s="6" t="s">
        <v>0</v>
      </c>
      <c r="D5" s="18">
        <v>1570186</v>
      </c>
      <c r="E5" s="18">
        <v>393355</v>
      </c>
      <c r="F5" s="18">
        <v>101752203</v>
      </c>
      <c r="G5" s="18">
        <v>17504286</v>
      </c>
    </row>
    <row r="6" spans="3:16" x14ac:dyDescent="0.25">
      <c r="C6" s="6" t="s">
        <v>1</v>
      </c>
      <c r="D6" s="18">
        <v>1532765</v>
      </c>
      <c r="E6" s="18">
        <v>392979</v>
      </c>
      <c r="F6" s="18">
        <v>115027304</v>
      </c>
      <c r="G6" s="18">
        <v>23139665</v>
      </c>
    </row>
    <row r="7" spans="3:16" x14ac:dyDescent="0.25">
      <c r="C7" s="6" t="s">
        <v>119</v>
      </c>
      <c r="D7" s="18">
        <v>1671047</v>
      </c>
      <c r="E7" s="18">
        <v>510747</v>
      </c>
      <c r="F7" s="18">
        <v>145478779</v>
      </c>
      <c r="G7" s="18">
        <v>37223031</v>
      </c>
    </row>
    <row r="8" spans="3:16" x14ac:dyDescent="0.25">
      <c r="C8" s="6" t="s">
        <v>3</v>
      </c>
      <c r="D8" s="18">
        <v>1720869</v>
      </c>
      <c r="E8" s="18">
        <v>476787</v>
      </c>
      <c r="F8" s="18">
        <v>161360958</v>
      </c>
      <c r="G8" s="18">
        <v>32582792</v>
      </c>
    </row>
    <row r="10" spans="3:16" x14ac:dyDescent="0.25">
      <c r="C10" s="144" t="s">
        <v>200</v>
      </c>
    </row>
    <row r="11" spans="3:16" x14ac:dyDescent="0.25">
      <c r="C11" s="144" t="s">
        <v>456</v>
      </c>
      <c r="D11" s="144"/>
      <c r="E11" s="144"/>
      <c r="F11" s="144"/>
      <c r="G11" s="144"/>
      <c r="H11" s="144"/>
      <c r="I11" s="144"/>
      <c r="J11" s="144"/>
      <c r="K11" s="144"/>
      <c r="L11" s="144"/>
      <c r="M11" s="144"/>
    </row>
  </sheetData>
  <mergeCells count="1">
    <mergeCell ref="C2:P2"/>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G9"/>
  <sheetViews>
    <sheetView workbookViewId="0">
      <selection activeCell="C9" sqref="C9"/>
    </sheetView>
  </sheetViews>
  <sheetFormatPr defaultRowHeight="15" x14ac:dyDescent="0.25"/>
  <cols>
    <col min="3" max="3" width="10.140625" customWidth="1"/>
    <col min="4" max="4" width="59.5703125" bestFit="1" customWidth="1"/>
    <col min="5" max="5" width="54.5703125" bestFit="1" customWidth="1"/>
    <col min="6" max="6" width="24.7109375" bestFit="1" customWidth="1"/>
    <col min="7" max="7" width="28.42578125" bestFit="1" customWidth="1"/>
  </cols>
  <sheetData>
    <row r="2" spans="3:7" x14ac:dyDescent="0.25">
      <c r="C2" s="71" t="s">
        <v>370</v>
      </c>
    </row>
    <row r="4" spans="3:7" x14ac:dyDescent="0.25">
      <c r="C4" s="6" t="s">
        <v>72</v>
      </c>
      <c r="D4" s="6" t="s">
        <v>198</v>
      </c>
      <c r="E4" s="6" t="s">
        <v>199</v>
      </c>
      <c r="F4" s="6" t="s">
        <v>128</v>
      </c>
      <c r="G4" s="6" t="s">
        <v>78</v>
      </c>
    </row>
    <row r="5" spans="3:7" x14ac:dyDescent="0.25">
      <c r="C5" s="6" t="s">
        <v>0</v>
      </c>
      <c r="D5" s="18">
        <v>1789198</v>
      </c>
      <c r="E5" s="18">
        <v>511175</v>
      </c>
      <c r="F5" s="18">
        <v>48447783</v>
      </c>
      <c r="G5" s="18">
        <v>1127435</v>
      </c>
    </row>
    <row r="6" spans="3:7" x14ac:dyDescent="0.25">
      <c r="C6" s="6" t="s">
        <v>1</v>
      </c>
      <c r="D6" s="18">
        <v>1810387</v>
      </c>
      <c r="E6" s="18">
        <v>502559</v>
      </c>
      <c r="F6" s="18">
        <v>48397059</v>
      </c>
      <c r="G6" s="18">
        <v>291569</v>
      </c>
    </row>
    <row r="7" spans="3:7" x14ac:dyDescent="0.25">
      <c r="C7" s="6" t="s">
        <v>2</v>
      </c>
      <c r="D7" s="18">
        <v>1939727</v>
      </c>
      <c r="E7" s="18">
        <v>598596</v>
      </c>
      <c r="F7" s="18">
        <v>57272264</v>
      </c>
      <c r="G7" s="18">
        <v>4127703</v>
      </c>
    </row>
    <row r="8" spans="3:7" x14ac:dyDescent="0.25">
      <c r="C8" s="6" t="s">
        <v>3</v>
      </c>
      <c r="D8" s="18">
        <v>2092254</v>
      </c>
      <c r="E8" s="18">
        <v>643783</v>
      </c>
      <c r="F8" s="18">
        <v>80886067</v>
      </c>
      <c r="G8" s="18">
        <v>2315207</v>
      </c>
    </row>
    <row r="9" spans="3:7" x14ac:dyDescent="0.25">
      <c r="C9" s="32" t="s">
        <v>193</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G11"/>
  <sheetViews>
    <sheetView workbookViewId="0">
      <selection activeCell="C11" sqref="C11"/>
    </sheetView>
  </sheetViews>
  <sheetFormatPr defaultRowHeight="15" x14ac:dyDescent="0.25"/>
  <cols>
    <col min="4" max="4" width="59.5703125" bestFit="1" customWidth="1"/>
    <col min="5" max="5" width="54.5703125" bestFit="1" customWidth="1"/>
    <col min="6" max="6" width="24.7109375" bestFit="1" customWidth="1"/>
    <col min="7" max="7" width="28.42578125" bestFit="1" customWidth="1"/>
  </cols>
  <sheetData>
    <row r="2" spans="3:7" x14ac:dyDescent="0.25">
      <c r="C2" s="71" t="s">
        <v>371</v>
      </c>
    </row>
    <row r="4" spans="3:7" x14ac:dyDescent="0.25">
      <c r="C4" s="6" t="s">
        <v>72</v>
      </c>
      <c r="D4" s="6" t="s">
        <v>198</v>
      </c>
      <c r="E4" s="6" t="s">
        <v>199</v>
      </c>
      <c r="F4" s="6" t="s">
        <v>128</v>
      </c>
      <c r="G4" s="6" t="s">
        <v>78</v>
      </c>
    </row>
    <row r="5" spans="3:7" x14ac:dyDescent="0.25">
      <c r="C5" s="6" t="s">
        <v>0</v>
      </c>
      <c r="D5" s="13">
        <v>3359384</v>
      </c>
      <c r="E5" s="13">
        <v>904530</v>
      </c>
      <c r="F5" s="13">
        <v>150199986</v>
      </c>
      <c r="G5" s="13">
        <v>18631721</v>
      </c>
    </row>
    <row r="6" spans="3:7" x14ac:dyDescent="0.25">
      <c r="C6" s="6" t="s">
        <v>1</v>
      </c>
      <c r="D6" s="13">
        <v>3343152</v>
      </c>
      <c r="E6" s="13">
        <v>895538</v>
      </c>
      <c r="F6" s="13">
        <v>163424363</v>
      </c>
      <c r="G6" s="13">
        <v>23431234</v>
      </c>
    </row>
    <row r="7" spans="3:7" x14ac:dyDescent="0.25">
      <c r="C7" s="6" t="s">
        <v>119</v>
      </c>
      <c r="D7" s="13">
        <v>3610774</v>
      </c>
      <c r="E7" s="13">
        <v>1109343</v>
      </c>
      <c r="F7" s="13">
        <v>202751043</v>
      </c>
      <c r="G7" s="13">
        <v>41350734</v>
      </c>
    </row>
    <row r="8" spans="3:7" x14ac:dyDescent="0.25">
      <c r="C8" s="6" t="s">
        <v>3</v>
      </c>
      <c r="D8" s="13">
        <v>3813123</v>
      </c>
      <c r="E8" s="13">
        <v>1120570</v>
      </c>
      <c r="F8" s="13">
        <v>242247025</v>
      </c>
      <c r="G8" s="13">
        <v>34897999</v>
      </c>
    </row>
    <row r="10" spans="3:7" x14ac:dyDescent="0.25">
      <c r="C10" s="1" t="s">
        <v>201</v>
      </c>
    </row>
    <row r="11" spans="3:7" x14ac:dyDescent="0.25">
      <c r="C11" s="32" t="s">
        <v>455</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G11"/>
  <sheetViews>
    <sheetView workbookViewId="0">
      <selection activeCell="D15" sqref="D15"/>
    </sheetView>
  </sheetViews>
  <sheetFormatPr defaultRowHeight="15" x14ac:dyDescent="0.25"/>
  <cols>
    <col min="4" max="4" width="59.5703125" bestFit="1" customWidth="1"/>
    <col min="5" max="5" width="54.5703125" bestFit="1" customWidth="1"/>
    <col min="6" max="6" width="24.7109375" bestFit="1" customWidth="1"/>
    <col min="7" max="7" width="28.42578125" bestFit="1" customWidth="1"/>
  </cols>
  <sheetData>
    <row r="2" spans="3:7" x14ac:dyDescent="0.25">
      <c r="C2" s="131" t="s">
        <v>372</v>
      </c>
      <c r="D2" s="131"/>
      <c r="E2" s="131"/>
      <c r="F2" s="131"/>
    </row>
    <row r="4" spans="3:7" x14ac:dyDescent="0.25">
      <c r="C4" s="6" t="s">
        <v>72</v>
      </c>
      <c r="D4" s="6" t="s">
        <v>198</v>
      </c>
      <c r="E4" s="6" t="s">
        <v>199</v>
      </c>
      <c r="F4" s="6" t="s">
        <v>128</v>
      </c>
      <c r="G4" s="6" t="s">
        <v>78</v>
      </c>
    </row>
    <row r="5" spans="3:7" x14ac:dyDescent="0.25">
      <c r="C5" s="6" t="s">
        <v>0</v>
      </c>
      <c r="D5" s="18">
        <v>380240</v>
      </c>
      <c r="E5" s="18">
        <v>135439</v>
      </c>
      <c r="F5" s="18">
        <v>143531706</v>
      </c>
      <c r="G5" s="18">
        <v>61176314</v>
      </c>
    </row>
    <row r="6" spans="3:7" x14ac:dyDescent="0.25">
      <c r="C6" s="6" t="s">
        <v>1</v>
      </c>
      <c r="D6" s="18">
        <v>195974</v>
      </c>
      <c r="E6" s="18">
        <v>64424</v>
      </c>
      <c r="F6" s="18">
        <v>184391127</v>
      </c>
      <c r="G6" s="18">
        <v>79710026</v>
      </c>
    </row>
    <row r="7" spans="3:7" x14ac:dyDescent="0.25">
      <c r="C7" s="6" t="s">
        <v>119</v>
      </c>
      <c r="D7" s="18">
        <v>230149</v>
      </c>
      <c r="E7" s="18">
        <v>69907</v>
      </c>
      <c r="F7" s="18">
        <v>248349336</v>
      </c>
      <c r="G7" s="18">
        <v>110724438</v>
      </c>
    </row>
    <row r="8" spans="3:7" x14ac:dyDescent="0.25">
      <c r="C8" s="6" t="s">
        <v>3</v>
      </c>
      <c r="D8" s="18">
        <v>232488</v>
      </c>
      <c r="E8" s="18">
        <v>71611</v>
      </c>
      <c r="F8" s="18">
        <v>320641643</v>
      </c>
      <c r="G8" s="18">
        <v>111029753</v>
      </c>
    </row>
    <row r="10" spans="3:7" x14ac:dyDescent="0.25">
      <c r="C10" s="132" t="s">
        <v>201</v>
      </c>
      <c r="D10" s="132"/>
      <c r="E10" s="132"/>
      <c r="F10" s="132"/>
    </row>
    <row r="11" spans="3:7" x14ac:dyDescent="0.25">
      <c r="C11" s="32" t="s">
        <v>455</v>
      </c>
    </row>
  </sheetData>
  <mergeCells count="2">
    <mergeCell ref="C2:F2"/>
    <mergeCell ref="C10:F10"/>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11"/>
  <sheetViews>
    <sheetView workbookViewId="0">
      <selection activeCell="C11" sqref="C11"/>
    </sheetView>
  </sheetViews>
  <sheetFormatPr defaultRowHeight="15" x14ac:dyDescent="0.25"/>
  <cols>
    <col min="3" max="3" width="8.85546875" bestFit="1" customWidth="1"/>
    <col min="4" max="4" width="59.5703125" bestFit="1" customWidth="1"/>
    <col min="5" max="5" width="54.5703125" bestFit="1" customWidth="1"/>
    <col min="6" max="6" width="24.7109375" bestFit="1" customWidth="1"/>
    <col min="7" max="7" width="28.42578125" bestFit="1" customWidth="1"/>
  </cols>
  <sheetData>
    <row r="2" spans="3:8" x14ac:dyDescent="0.25">
      <c r="C2" s="131" t="s">
        <v>373</v>
      </c>
      <c r="D2" s="131"/>
      <c r="E2" s="131"/>
      <c r="F2" s="131"/>
      <c r="G2" s="131"/>
    </row>
    <row r="4" spans="3:8" x14ac:dyDescent="0.25">
      <c r="C4" s="6" t="s">
        <v>72</v>
      </c>
      <c r="D4" s="6" t="s">
        <v>198</v>
      </c>
      <c r="E4" s="6" t="s">
        <v>199</v>
      </c>
      <c r="F4" s="6" t="s">
        <v>128</v>
      </c>
      <c r="G4" s="6" t="s">
        <v>78</v>
      </c>
    </row>
    <row r="5" spans="3:8" x14ac:dyDescent="0.25">
      <c r="C5" s="6" t="s">
        <v>0</v>
      </c>
      <c r="D5" s="13">
        <v>81756</v>
      </c>
      <c r="E5" s="13">
        <v>25780</v>
      </c>
      <c r="F5" s="13">
        <v>84095228</v>
      </c>
      <c r="G5" s="13">
        <v>11011475</v>
      </c>
    </row>
    <row r="6" spans="3:8" x14ac:dyDescent="0.25">
      <c r="C6" s="6" t="s">
        <v>1</v>
      </c>
      <c r="D6" s="13">
        <v>54726</v>
      </c>
      <c r="E6" s="13">
        <v>22953</v>
      </c>
      <c r="F6" s="13">
        <v>61396172</v>
      </c>
      <c r="G6" s="13">
        <v>30769771</v>
      </c>
    </row>
    <row r="7" spans="3:8" x14ac:dyDescent="0.25">
      <c r="C7" s="6" t="s">
        <v>119</v>
      </c>
      <c r="D7" s="13">
        <v>64123</v>
      </c>
      <c r="E7" s="13">
        <v>21718</v>
      </c>
      <c r="F7" s="13">
        <v>70522646</v>
      </c>
      <c r="G7" s="13">
        <v>11146877</v>
      </c>
    </row>
    <row r="8" spans="3:8" x14ac:dyDescent="0.25">
      <c r="C8" s="6" t="s">
        <v>3</v>
      </c>
      <c r="D8" s="13">
        <v>60322</v>
      </c>
      <c r="E8" s="13">
        <v>19080</v>
      </c>
      <c r="F8" s="13">
        <v>76519529</v>
      </c>
      <c r="G8" s="13">
        <v>9928213</v>
      </c>
    </row>
    <row r="10" spans="3:8" x14ac:dyDescent="0.25">
      <c r="C10" s="135" t="s">
        <v>202</v>
      </c>
      <c r="D10" s="135"/>
      <c r="E10" s="135"/>
      <c r="F10" s="135"/>
      <c r="G10" s="135"/>
      <c r="H10" s="135"/>
    </row>
    <row r="11" spans="3:8" x14ac:dyDescent="0.25">
      <c r="C11" s="32" t="s">
        <v>455</v>
      </c>
    </row>
  </sheetData>
  <mergeCells count="2">
    <mergeCell ref="C2:G2"/>
    <mergeCell ref="C10:H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11"/>
  <sheetViews>
    <sheetView workbookViewId="0">
      <selection activeCell="C11" sqref="C11"/>
    </sheetView>
  </sheetViews>
  <sheetFormatPr defaultRowHeight="15" x14ac:dyDescent="0.25"/>
  <cols>
    <col min="3" max="3" width="9.5703125" bestFit="1" customWidth="1"/>
    <col min="4" max="6" width="11.140625" bestFit="1" customWidth="1"/>
    <col min="7" max="8" width="11.5703125" bestFit="1" customWidth="1"/>
    <col min="9" max="9" width="11.28515625" customWidth="1"/>
  </cols>
  <sheetData>
    <row r="2" spans="3:8" x14ac:dyDescent="0.25">
      <c r="C2" s="131" t="s">
        <v>348</v>
      </c>
      <c r="D2" s="131"/>
      <c r="E2" s="131"/>
      <c r="F2" s="131"/>
      <c r="G2" s="131"/>
      <c r="H2" s="131"/>
    </row>
    <row r="5" spans="3:8" x14ac:dyDescent="0.25">
      <c r="C5" s="129" t="s">
        <v>47</v>
      </c>
      <c r="D5" s="129" t="s">
        <v>56</v>
      </c>
      <c r="E5" s="129"/>
      <c r="F5" s="129"/>
      <c r="G5" s="129"/>
      <c r="H5" s="130" t="s">
        <v>57</v>
      </c>
    </row>
    <row r="6" spans="3:8" x14ac:dyDescent="0.25">
      <c r="C6" s="129"/>
      <c r="D6" s="10" t="s">
        <v>0</v>
      </c>
      <c r="E6" s="10" t="s">
        <v>1</v>
      </c>
      <c r="F6" s="10" t="s">
        <v>2</v>
      </c>
      <c r="G6" s="10" t="s">
        <v>3</v>
      </c>
      <c r="H6" s="130"/>
    </row>
    <row r="7" spans="3:8" x14ac:dyDescent="0.25">
      <c r="C7" t="s">
        <v>30</v>
      </c>
      <c r="D7" s="13">
        <v>478189856</v>
      </c>
      <c r="E7" s="13">
        <v>537577768</v>
      </c>
      <c r="F7" s="13">
        <v>442944186</v>
      </c>
      <c r="G7" s="13">
        <v>485253103</v>
      </c>
      <c r="H7" s="14">
        <v>0.54669999999999996</v>
      </c>
    </row>
    <row r="8" spans="3:8" x14ac:dyDescent="0.25">
      <c r="C8" t="s">
        <v>32</v>
      </c>
      <c r="D8" s="13">
        <v>152410842</v>
      </c>
      <c r="E8" s="13">
        <v>187483816</v>
      </c>
      <c r="F8" s="13">
        <v>249281852</v>
      </c>
      <c r="G8" s="13">
        <v>267812617</v>
      </c>
      <c r="H8" s="14">
        <v>0.30170000000000002</v>
      </c>
    </row>
    <row r="9" spans="3:8" x14ac:dyDescent="0.25">
      <c r="C9" t="s">
        <v>49</v>
      </c>
      <c r="D9" s="13">
        <v>57828721</v>
      </c>
      <c r="E9" s="13">
        <v>73933327</v>
      </c>
      <c r="F9" s="13">
        <v>101610103</v>
      </c>
      <c r="G9" s="13">
        <v>134565707</v>
      </c>
      <c r="H9" s="14">
        <v>0.15160000000000001</v>
      </c>
    </row>
    <row r="10" spans="3:8" x14ac:dyDescent="0.25">
      <c r="C10" s="6" t="s">
        <v>6</v>
      </c>
      <c r="D10" s="15">
        <v>688429419</v>
      </c>
      <c r="E10" s="15">
        <v>798994911</v>
      </c>
      <c r="F10" s="15">
        <v>793836141</v>
      </c>
      <c r="G10" s="15">
        <v>887631427</v>
      </c>
      <c r="H10" s="16">
        <v>1</v>
      </c>
    </row>
    <row r="11" spans="3:8" x14ac:dyDescent="0.25">
      <c r="C11" s="32" t="s">
        <v>193</v>
      </c>
    </row>
  </sheetData>
  <mergeCells count="4">
    <mergeCell ref="H5:H6"/>
    <mergeCell ref="C2:H2"/>
    <mergeCell ref="C5:C6"/>
    <mergeCell ref="D5:G5"/>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N9"/>
  <sheetViews>
    <sheetView workbookViewId="0">
      <selection activeCell="I22" sqref="I22"/>
    </sheetView>
  </sheetViews>
  <sheetFormatPr defaultRowHeight="15" x14ac:dyDescent="0.25"/>
  <cols>
    <col min="3" max="3" width="15.140625" bestFit="1" customWidth="1"/>
    <col min="4" max="5" width="11.140625" bestFit="1" customWidth="1"/>
  </cols>
  <sheetData>
    <row r="2" spans="3:14" x14ac:dyDescent="0.25">
      <c r="C2" s="131" t="s">
        <v>441</v>
      </c>
      <c r="D2" s="131"/>
      <c r="E2" s="131"/>
      <c r="F2" s="131"/>
      <c r="G2" s="131"/>
      <c r="H2" s="131"/>
      <c r="I2" s="131"/>
      <c r="J2" s="131"/>
      <c r="K2" s="131"/>
      <c r="L2" s="131"/>
      <c r="M2" s="131"/>
      <c r="N2" s="131"/>
    </row>
    <row r="4" spans="3:14" x14ac:dyDescent="0.25">
      <c r="D4" s="23" t="s">
        <v>2</v>
      </c>
      <c r="E4" s="23" t="s">
        <v>3</v>
      </c>
    </row>
    <row r="5" spans="3:14" x14ac:dyDescent="0.25">
      <c r="C5" s="6" t="s">
        <v>4</v>
      </c>
      <c r="D5" s="13">
        <v>429617274</v>
      </c>
      <c r="E5" s="13">
        <v>542043449</v>
      </c>
    </row>
    <row r="6" spans="3:14" x14ac:dyDescent="0.25">
      <c r="C6" s="6" t="s">
        <v>5</v>
      </c>
      <c r="D6" s="13">
        <v>190504389</v>
      </c>
      <c r="E6" s="13">
        <v>225618595</v>
      </c>
    </row>
    <row r="7" spans="3:14" x14ac:dyDescent="0.25">
      <c r="C7" s="6" t="s">
        <v>6</v>
      </c>
      <c r="D7" s="15">
        <v>620121663</v>
      </c>
      <c r="E7" s="15">
        <v>767662044</v>
      </c>
    </row>
    <row r="8" spans="3:14" x14ac:dyDescent="0.25">
      <c r="C8" s="6" t="s">
        <v>7</v>
      </c>
      <c r="D8" s="45">
        <v>0.69</v>
      </c>
      <c r="E8" s="45">
        <v>0.71</v>
      </c>
    </row>
    <row r="9" spans="3:14" x14ac:dyDescent="0.25">
      <c r="C9" s="6" t="s">
        <v>8</v>
      </c>
      <c r="D9" s="45">
        <v>0.31</v>
      </c>
      <c r="E9" s="45">
        <v>0.28999999999999998</v>
      </c>
    </row>
  </sheetData>
  <mergeCells count="1">
    <mergeCell ref="C2:N2"/>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36"/>
  <sheetViews>
    <sheetView workbookViewId="0">
      <selection activeCell="K21" sqref="K21"/>
    </sheetView>
  </sheetViews>
  <sheetFormatPr defaultRowHeight="15" x14ac:dyDescent="0.25"/>
  <cols>
    <col min="3" max="3" width="114.42578125" bestFit="1" customWidth="1"/>
    <col min="4" max="4" width="20.42578125" bestFit="1" customWidth="1"/>
    <col min="5" max="5" width="12.5703125" bestFit="1" customWidth="1"/>
  </cols>
  <sheetData>
    <row r="2" spans="3:8" x14ac:dyDescent="0.25">
      <c r="C2" s="131" t="s">
        <v>442</v>
      </c>
      <c r="D2" s="131"/>
      <c r="E2" s="131"/>
      <c r="F2" s="131"/>
      <c r="G2" s="131"/>
      <c r="H2" s="131"/>
    </row>
    <row r="4" spans="3:8" x14ac:dyDescent="0.25">
      <c r="C4" s="6" t="s">
        <v>203</v>
      </c>
      <c r="D4" s="6" t="s">
        <v>204</v>
      </c>
      <c r="E4" s="6" t="s">
        <v>205</v>
      </c>
    </row>
    <row r="5" spans="3:8" x14ac:dyDescent="0.25">
      <c r="C5" t="s">
        <v>206</v>
      </c>
      <c r="D5" s="13">
        <v>1932268</v>
      </c>
      <c r="E5" s="14">
        <v>3.5999999999999999E-3</v>
      </c>
    </row>
    <row r="6" spans="3:8" x14ac:dyDescent="0.25">
      <c r="C6" t="s">
        <v>207</v>
      </c>
      <c r="D6" s="13">
        <v>14936794</v>
      </c>
      <c r="E6" s="14">
        <v>2.76E-2</v>
      </c>
    </row>
    <row r="7" spans="3:8" x14ac:dyDescent="0.25">
      <c r="C7" t="s">
        <v>208</v>
      </c>
      <c r="D7" s="13">
        <v>23403052</v>
      </c>
      <c r="E7" s="14">
        <v>4.3200000000000002E-2</v>
      </c>
    </row>
    <row r="8" spans="3:8" x14ac:dyDescent="0.25">
      <c r="C8" t="s">
        <v>209</v>
      </c>
      <c r="D8" s="28" t="s">
        <v>210</v>
      </c>
      <c r="E8" s="14">
        <v>0</v>
      </c>
    </row>
    <row r="9" spans="3:8" x14ac:dyDescent="0.25">
      <c r="C9" t="s">
        <v>211</v>
      </c>
      <c r="D9" s="28" t="s">
        <v>210</v>
      </c>
      <c r="E9" s="14">
        <v>0</v>
      </c>
    </row>
    <row r="10" spans="3:8" x14ac:dyDescent="0.25">
      <c r="C10" t="s">
        <v>212</v>
      </c>
      <c r="D10" s="28" t="s">
        <v>210</v>
      </c>
      <c r="E10" s="14">
        <v>0</v>
      </c>
    </row>
    <row r="11" spans="3:8" x14ac:dyDescent="0.25">
      <c r="C11" t="s">
        <v>213</v>
      </c>
      <c r="D11" s="13">
        <v>31301</v>
      </c>
      <c r="E11" s="14">
        <v>1E-4</v>
      </c>
    </row>
    <row r="12" spans="3:8" x14ac:dyDescent="0.25">
      <c r="C12" s="6" t="s">
        <v>214</v>
      </c>
      <c r="D12" s="15">
        <v>35360173</v>
      </c>
      <c r="E12" s="16">
        <v>6.5199999999999994E-2</v>
      </c>
    </row>
    <row r="13" spans="3:8" x14ac:dyDescent="0.25">
      <c r="C13" t="s">
        <v>215</v>
      </c>
      <c r="D13" s="13">
        <v>18145943</v>
      </c>
      <c r="E13" s="14">
        <v>3.3500000000000002E-2</v>
      </c>
    </row>
    <row r="14" spans="3:8" x14ac:dyDescent="0.25">
      <c r="C14" s="6" t="s">
        <v>216</v>
      </c>
      <c r="D14" s="15">
        <v>356304737</v>
      </c>
      <c r="E14" s="16">
        <v>0.6573</v>
      </c>
    </row>
    <row r="15" spans="3:8" x14ac:dyDescent="0.25">
      <c r="C15" t="s">
        <v>217</v>
      </c>
      <c r="D15" s="28" t="s">
        <v>210</v>
      </c>
      <c r="E15" s="14">
        <v>0</v>
      </c>
    </row>
    <row r="16" spans="3:8" x14ac:dyDescent="0.25">
      <c r="C16" t="s">
        <v>218</v>
      </c>
      <c r="D16" s="28" t="s">
        <v>210</v>
      </c>
      <c r="E16" s="14">
        <v>0</v>
      </c>
    </row>
    <row r="17" spans="3:5" x14ac:dyDescent="0.25">
      <c r="C17" t="s">
        <v>219</v>
      </c>
      <c r="D17" s="13">
        <v>7881641</v>
      </c>
      <c r="E17" s="14">
        <v>1.4500000000000001E-2</v>
      </c>
    </row>
    <row r="18" spans="3:5" x14ac:dyDescent="0.25">
      <c r="C18" s="6" t="s">
        <v>220</v>
      </c>
      <c r="D18" s="15">
        <v>44645237</v>
      </c>
      <c r="E18" s="16">
        <v>8.2400000000000001E-2</v>
      </c>
    </row>
    <row r="19" spans="3:5" x14ac:dyDescent="0.25">
      <c r="C19" t="s">
        <v>221</v>
      </c>
      <c r="D19" s="13">
        <v>2196836</v>
      </c>
      <c r="E19" s="14">
        <v>4.1000000000000003E-3</v>
      </c>
    </row>
    <row r="20" spans="3:5" x14ac:dyDescent="0.25">
      <c r="C20" s="6" t="s">
        <v>222</v>
      </c>
      <c r="D20" s="15">
        <v>35042928</v>
      </c>
      <c r="E20" s="16">
        <v>6.4600000000000005E-2</v>
      </c>
    </row>
    <row r="21" spans="3:5" x14ac:dyDescent="0.25">
      <c r="C21" t="s">
        <v>223</v>
      </c>
      <c r="D21" s="28" t="s">
        <v>210</v>
      </c>
      <c r="E21" s="14">
        <v>0</v>
      </c>
    </row>
    <row r="22" spans="3:5" x14ac:dyDescent="0.25">
      <c r="C22" t="s">
        <v>224</v>
      </c>
      <c r="D22" s="13">
        <v>2162539</v>
      </c>
      <c r="E22" s="14">
        <v>4.0000000000000001E-3</v>
      </c>
    </row>
    <row r="23" spans="3:5" x14ac:dyDescent="0.25">
      <c r="C23" s="6" t="s">
        <v>79</v>
      </c>
      <c r="D23" s="15">
        <v>542043449</v>
      </c>
      <c r="E23" s="16">
        <v>1</v>
      </c>
    </row>
    <row r="24" spans="3:5" x14ac:dyDescent="0.25">
      <c r="D24" s="28"/>
      <c r="E24" s="28"/>
    </row>
    <row r="25" spans="3:5" x14ac:dyDescent="0.25">
      <c r="D25" s="28"/>
      <c r="E25" s="28"/>
    </row>
    <row r="26" spans="3:5" x14ac:dyDescent="0.25">
      <c r="C26" t="s">
        <v>86</v>
      </c>
      <c r="D26" s="29" t="s">
        <v>204</v>
      </c>
      <c r="E26" s="29" t="s">
        <v>205</v>
      </c>
    </row>
    <row r="27" spans="3:5" x14ac:dyDescent="0.25">
      <c r="C27" t="s">
        <v>206</v>
      </c>
      <c r="D27" s="13">
        <v>30146114</v>
      </c>
      <c r="E27" s="14">
        <v>0.1336</v>
      </c>
    </row>
    <row r="28" spans="3:5" x14ac:dyDescent="0.25">
      <c r="C28" t="s">
        <v>207</v>
      </c>
      <c r="D28" s="28" t="s">
        <v>225</v>
      </c>
      <c r="E28" s="14">
        <v>0</v>
      </c>
    </row>
    <row r="29" spans="3:5" x14ac:dyDescent="0.25">
      <c r="C29" s="6" t="s">
        <v>226</v>
      </c>
      <c r="D29" s="15">
        <v>162522097</v>
      </c>
      <c r="E29" s="16">
        <v>0.72030000000000005</v>
      </c>
    </row>
    <row r="30" spans="3:5" x14ac:dyDescent="0.25">
      <c r="C30" t="s">
        <v>227</v>
      </c>
      <c r="D30" s="28" t="s">
        <v>225</v>
      </c>
      <c r="E30" s="14">
        <v>0</v>
      </c>
    </row>
    <row r="31" spans="3:5" x14ac:dyDescent="0.25">
      <c r="C31" s="6" t="s">
        <v>228</v>
      </c>
      <c r="D31" s="15">
        <v>32950384</v>
      </c>
      <c r="E31" s="16">
        <v>0.14599999999999999</v>
      </c>
    </row>
    <row r="32" spans="3:5" x14ac:dyDescent="0.25">
      <c r="C32" t="s">
        <v>229</v>
      </c>
      <c r="D32" s="28" t="s">
        <v>225</v>
      </c>
      <c r="E32" s="14">
        <v>0</v>
      </c>
    </row>
    <row r="33" spans="3:5" x14ac:dyDescent="0.25">
      <c r="C33" t="s">
        <v>230</v>
      </c>
      <c r="D33" s="28" t="s">
        <v>225</v>
      </c>
      <c r="E33" s="14">
        <v>0</v>
      </c>
    </row>
    <row r="34" spans="3:5" x14ac:dyDescent="0.25">
      <c r="C34" t="s">
        <v>231</v>
      </c>
      <c r="D34" s="28" t="s">
        <v>225</v>
      </c>
      <c r="E34" s="14">
        <v>0</v>
      </c>
    </row>
    <row r="35" spans="3:5" x14ac:dyDescent="0.25">
      <c r="C35" t="s">
        <v>232</v>
      </c>
      <c r="D35" s="28" t="s">
        <v>225</v>
      </c>
      <c r="E35" s="14">
        <v>0</v>
      </c>
    </row>
    <row r="36" spans="3:5" x14ac:dyDescent="0.25">
      <c r="C36" s="6" t="s">
        <v>79</v>
      </c>
      <c r="D36" s="15">
        <v>225618595</v>
      </c>
      <c r="E36" s="16">
        <v>1</v>
      </c>
    </row>
  </sheetData>
  <mergeCells count="1">
    <mergeCell ref="C2:H2"/>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V71"/>
  <sheetViews>
    <sheetView topLeftCell="A16" workbookViewId="0">
      <selection activeCell="T71" sqref="T71"/>
    </sheetView>
  </sheetViews>
  <sheetFormatPr defaultRowHeight="15" x14ac:dyDescent="0.25"/>
  <cols>
    <col min="3" max="3" width="9.5703125" bestFit="1" customWidth="1"/>
    <col min="4" max="4" width="10.5703125" customWidth="1"/>
    <col min="5" max="6" width="16.85546875" bestFit="1" customWidth="1"/>
    <col min="7" max="7" width="14.28515625" bestFit="1" customWidth="1"/>
    <col min="14" max="14" width="12.42578125" customWidth="1"/>
    <col min="15" max="15" width="14.42578125" customWidth="1"/>
    <col min="16" max="16" width="13.7109375" bestFit="1" customWidth="1"/>
    <col min="17" max="17" width="12" bestFit="1" customWidth="1"/>
    <col min="18" max="18" width="14.28515625" bestFit="1" customWidth="1"/>
  </cols>
  <sheetData>
    <row r="2" spans="3:12" x14ac:dyDescent="0.25">
      <c r="C2" s="76" t="s">
        <v>300</v>
      </c>
      <c r="D2" s="76"/>
      <c r="E2" s="76"/>
      <c r="F2" s="76"/>
      <c r="G2" s="76"/>
      <c r="H2" s="76"/>
      <c r="I2" s="76"/>
      <c r="J2" s="76"/>
      <c r="K2" s="76"/>
      <c r="L2" s="76"/>
    </row>
    <row r="3" spans="3:12" x14ac:dyDescent="0.25">
      <c r="C3" s="138" t="s">
        <v>9</v>
      </c>
      <c r="D3" s="139" t="s">
        <v>11</v>
      </c>
      <c r="E3" s="139"/>
      <c r="F3" s="139"/>
      <c r="G3" s="63"/>
    </row>
    <row r="4" spans="3:12" x14ac:dyDescent="0.25">
      <c r="C4" s="138"/>
      <c r="E4" s="64" t="s">
        <v>2</v>
      </c>
      <c r="F4" s="55" t="s">
        <v>3</v>
      </c>
      <c r="G4" s="55"/>
    </row>
    <row r="5" spans="3:12" x14ac:dyDescent="0.25">
      <c r="C5" s="136" t="s">
        <v>4</v>
      </c>
      <c r="D5" s="56" t="s">
        <v>12</v>
      </c>
      <c r="E5" s="65">
        <v>17261658.208589528</v>
      </c>
      <c r="F5" s="65">
        <v>16520573.803991627</v>
      </c>
    </row>
    <row r="6" spans="3:12" x14ac:dyDescent="0.25">
      <c r="C6" s="136"/>
      <c r="D6" s="59" t="s">
        <v>13</v>
      </c>
      <c r="E6" s="65">
        <v>165060772.35324985</v>
      </c>
      <c r="F6" s="65">
        <v>204970038.67139736</v>
      </c>
    </row>
    <row r="7" spans="3:12" x14ac:dyDescent="0.25">
      <c r="C7" s="136"/>
      <c r="D7" s="59" t="s">
        <v>14</v>
      </c>
      <c r="E7" s="65">
        <v>796249385.04999995</v>
      </c>
      <c r="F7" s="65">
        <v>892702368.40999997</v>
      </c>
    </row>
    <row r="8" spans="3:12" x14ac:dyDescent="0.25">
      <c r="C8" s="136"/>
      <c r="D8" s="59" t="s">
        <v>15</v>
      </c>
      <c r="E8" s="65">
        <v>3268068</v>
      </c>
      <c r="F8" s="65">
        <v>3683460</v>
      </c>
    </row>
    <row r="9" spans="3:12" x14ac:dyDescent="0.25">
      <c r="C9" s="136"/>
      <c r="D9" s="59" t="s">
        <v>16</v>
      </c>
      <c r="E9" s="65">
        <v>9632394</v>
      </c>
      <c r="F9" s="65">
        <v>27070950.000000004</v>
      </c>
    </row>
    <row r="10" spans="3:12" x14ac:dyDescent="0.25">
      <c r="C10" s="136"/>
      <c r="D10" s="59" t="s">
        <v>17</v>
      </c>
      <c r="E10" s="65">
        <v>6991988</v>
      </c>
      <c r="F10" s="65">
        <v>7234729</v>
      </c>
    </row>
    <row r="11" spans="3:12" x14ac:dyDescent="0.25">
      <c r="C11" s="136"/>
      <c r="D11" s="59" t="s">
        <v>18</v>
      </c>
      <c r="E11" s="65">
        <v>8798569</v>
      </c>
      <c r="F11" s="65">
        <v>10582963</v>
      </c>
    </row>
    <row r="12" spans="3:12" x14ac:dyDescent="0.25">
      <c r="C12" s="136"/>
      <c r="D12" s="59" t="s">
        <v>19</v>
      </c>
      <c r="E12" s="65">
        <v>501341914.14999998</v>
      </c>
      <c r="F12" s="65">
        <v>603087493.23000002</v>
      </c>
    </row>
    <row r="13" spans="3:12" x14ac:dyDescent="0.25">
      <c r="C13" s="136"/>
      <c r="D13" s="59" t="s">
        <v>20</v>
      </c>
      <c r="E13" s="65">
        <v>74127126.310000002</v>
      </c>
      <c r="F13" s="65">
        <v>85494502.5</v>
      </c>
    </row>
    <row r="14" spans="3:12" x14ac:dyDescent="0.25">
      <c r="C14" s="136"/>
      <c r="D14" s="59" t="s">
        <v>21</v>
      </c>
      <c r="E14" s="65">
        <v>2445488740.4200001</v>
      </c>
      <c r="F14" s="65">
        <v>2171129475.6500001</v>
      </c>
    </row>
    <row r="15" spans="3:12" x14ac:dyDescent="0.25">
      <c r="C15" s="136"/>
      <c r="D15" s="59" t="s">
        <v>22</v>
      </c>
      <c r="E15" s="65">
        <v>2347502</v>
      </c>
      <c r="F15" s="65">
        <v>2774545</v>
      </c>
    </row>
    <row r="16" spans="3:12" x14ac:dyDescent="0.25">
      <c r="C16" s="136"/>
      <c r="D16" s="59" t="s">
        <v>23</v>
      </c>
      <c r="E16" s="65">
        <v>4895337</v>
      </c>
      <c r="F16" s="65">
        <v>2007878</v>
      </c>
    </row>
    <row r="17" spans="3:6" x14ac:dyDescent="0.25">
      <c r="C17" s="136"/>
      <c r="D17" s="59" t="s">
        <v>24</v>
      </c>
      <c r="E17" s="65">
        <v>147461738.41</v>
      </c>
      <c r="F17" s="65">
        <v>186281607.16999999</v>
      </c>
    </row>
    <row r="18" spans="3:6" x14ac:dyDescent="0.25">
      <c r="C18" s="136"/>
      <c r="D18" s="59" t="s">
        <v>25</v>
      </c>
      <c r="E18" s="65">
        <v>42388608.329999998</v>
      </c>
      <c r="F18" s="65">
        <v>44634960.99000001</v>
      </c>
    </row>
    <row r="19" spans="3:6" x14ac:dyDescent="0.25">
      <c r="C19" s="136"/>
      <c r="D19" s="59" t="s">
        <v>26</v>
      </c>
      <c r="E19" s="65">
        <v>72361588.099999994</v>
      </c>
      <c r="F19" s="65">
        <v>78716364.920000002</v>
      </c>
    </row>
    <row r="20" spans="3:6" x14ac:dyDescent="0.25">
      <c r="C20" s="136"/>
      <c r="D20" s="59" t="s">
        <v>27</v>
      </c>
      <c r="E20" s="65">
        <v>44590003.188160613</v>
      </c>
      <c r="F20" s="65">
        <v>51016484.984611005</v>
      </c>
    </row>
    <row r="21" spans="3:6" x14ac:dyDescent="0.25">
      <c r="C21" s="136"/>
      <c r="D21" s="59" t="s">
        <v>28</v>
      </c>
      <c r="E21" s="65">
        <v>365767</v>
      </c>
      <c r="F21" s="65">
        <v>199370.00000000003</v>
      </c>
    </row>
    <row r="22" spans="3:6" x14ac:dyDescent="0.25">
      <c r="C22" s="136"/>
      <c r="D22" s="59" t="s">
        <v>29</v>
      </c>
      <c r="E22" s="65">
        <v>44108888.789999999</v>
      </c>
      <c r="F22" s="65">
        <v>43662507.399999999</v>
      </c>
    </row>
    <row r="23" spans="3:6" x14ac:dyDescent="0.25">
      <c r="C23" s="136"/>
      <c r="D23" s="61" t="s">
        <v>6</v>
      </c>
      <c r="E23" s="65">
        <v>4386740048.3100004</v>
      </c>
      <c r="F23" s="65">
        <v>4431770272.7299995</v>
      </c>
    </row>
    <row r="24" spans="3:6" x14ac:dyDescent="0.25">
      <c r="C24" s="136" t="s">
        <v>5</v>
      </c>
      <c r="D24" s="59" t="s">
        <v>30</v>
      </c>
      <c r="E24" s="65">
        <v>580685408.17965508</v>
      </c>
      <c r="F24" s="65">
        <v>647775200.20797706</v>
      </c>
    </row>
    <row r="25" spans="3:6" x14ac:dyDescent="0.25">
      <c r="C25" s="136"/>
      <c r="D25" s="59" t="s">
        <v>31</v>
      </c>
      <c r="E25" s="65">
        <v>1017</v>
      </c>
      <c r="F25" s="65">
        <v>1017</v>
      </c>
    </row>
    <row r="26" spans="3:6" x14ac:dyDescent="0.25">
      <c r="C26" s="136"/>
      <c r="D26" s="59" t="s">
        <v>32</v>
      </c>
      <c r="E26" s="65">
        <v>274365146.930345</v>
      </c>
      <c r="F26" s="65">
        <v>300763001.14202297</v>
      </c>
    </row>
    <row r="27" spans="3:6" x14ac:dyDescent="0.25">
      <c r="C27" s="136"/>
      <c r="D27" s="59" t="s">
        <v>33</v>
      </c>
      <c r="E27" s="65">
        <v>0</v>
      </c>
      <c r="F27" s="65">
        <v>0</v>
      </c>
    </row>
    <row r="28" spans="3:6" x14ac:dyDescent="0.25">
      <c r="C28" s="136"/>
      <c r="D28" s="59" t="s">
        <v>34</v>
      </c>
      <c r="E28" s="65">
        <v>0</v>
      </c>
      <c r="F28" s="65">
        <v>0</v>
      </c>
    </row>
    <row r="29" spans="3:6" x14ac:dyDescent="0.25">
      <c r="C29" s="136"/>
      <c r="D29" s="59" t="s">
        <v>35</v>
      </c>
      <c r="E29" s="65">
        <v>0</v>
      </c>
      <c r="F29" s="65">
        <v>0</v>
      </c>
    </row>
    <row r="30" spans="3:6" x14ac:dyDescent="0.25">
      <c r="C30" s="136"/>
      <c r="D30" s="59" t="s">
        <v>36</v>
      </c>
      <c r="E30" s="65">
        <v>0</v>
      </c>
      <c r="F30" s="65">
        <v>0</v>
      </c>
    </row>
    <row r="31" spans="3:6" x14ac:dyDescent="0.25">
      <c r="C31" s="136"/>
      <c r="D31" s="59" t="s">
        <v>12</v>
      </c>
      <c r="E31" s="65">
        <v>29180769.150000006</v>
      </c>
      <c r="F31" s="65">
        <v>34102405.709999993</v>
      </c>
    </row>
    <row r="32" spans="3:6" x14ac:dyDescent="0.25">
      <c r="C32" s="136"/>
      <c r="D32" s="59" t="s">
        <v>13</v>
      </c>
      <c r="E32" s="65">
        <v>100108189</v>
      </c>
      <c r="F32" s="65">
        <v>130608398</v>
      </c>
    </row>
    <row r="33" spans="3:22" x14ac:dyDescent="0.25">
      <c r="C33" s="136"/>
      <c r="D33" s="61" t="s">
        <v>6</v>
      </c>
      <c r="E33" s="65">
        <v>984340530.25999999</v>
      </c>
      <c r="F33" s="65">
        <v>1113250022.0599999</v>
      </c>
    </row>
    <row r="34" spans="3:22" x14ac:dyDescent="0.25">
      <c r="C34" s="136" t="s">
        <v>6</v>
      </c>
      <c r="D34" s="136"/>
      <c r="E34" s="65">
        <v>5371080578.5699997</v>
      </c>
      <c r="F34" s="65">
        <v>5545020294.79</v>
      </c>
    </row>
    <row r="37" spans="3:22" x14ac:dyDescent="0.25">
      <c r="C37" s="76" t="s">
        <v>301</v>
      </c>
      <c r="D37" s="76"/>
      <c r="E37" s="76"/>
      <c r="F37" s="76"/>
      <c r="G37" s="76"/>
      <c r="H37" s="76"/>
      <c r="I37" s="75"/>
      <c r="J37" s="75"/>
      <c r="K37" s="75"/>
      <c r="L37" s="75"/>
      <c r="N37" s="72" t="s">
        <v>374</v>
      </c>
      <c r="O37" s="72"/>
      <c r="P37" s="72"/>
      <c r="Q37" s="72"/>
      <c r="R37" s="72"/>
      <c r="S37" s="72"/>
      <c r="T37" s="9"/>
      <c r="U37" s="9"/>
      <c r="V37" s="9"/>
    </row>
    <row r="39" spans="3:22" x14ac:dyDescent="0.25">
      <c r="C39" s="138" t="s">
        <v>9</v>
      </c>
      <c r="D39" s="139" t="s">
        <v>11</v>
      </c>
      <c r="E39" s="139"/>
      <c r="F39" s="139"/>
      <c r="G39" s="139"/>
      <c r="N39" s="53"/>
      <c r="O39" s="53"/>
      <c r="P39" s="53"/>
      <c r="Q39" s="53"/>
    </row>
    <row r="40" spans="3:22" ht="30" x14ac:dyDescent="0.25">
      <c r="C40" s="138"/>
      <c r="D40" s="54" t="s">
        <v>10</v>
      </c>
      <c r="E40" s="55" t="s">
        <v>298</v>
      </c>
      <c r="F40" s="55" t="s">
        <v>299</v>
      </c>
      <c r="G40" s="55" t="s">
        <v>302</v>
      </c>
      <c r="N40" s="136" t="s">
        <v>9</v>
      </c>
      <c r="O40" s="137" t="s">
        <v>11</v>
      </c>
      <c r="P40" s="137"/>
      <c r="Q40" s="137"/>
      <c r="R40" s="137"/>
    </row>
    <row r="41" spans="3:22" ht="30" x14ac:dyDescent="0.25">
      <c r="C41" s="136" t="s">
        <v>4</v>
      </c>
      <c r="D41" s="56" t="s">
        <v>12</v>
      </c>
      <c r="E41" s="57">
        <v>14588306</v>
      </c>
      <c r="F41" s="57">
        <v>1932267.8039916272</v>
      </c>
      <c r="G41" s="58">
        <f>SUM(E41:F41)</f>
        <v>16520573.803991627</v>
      </c>
      <c r="N41" s="136"/>
      <c r="O41" s="62" t="s">
        <v>10</v>
      </c>
      <c r="P41" s="55" t="s">
        <v>303</v>
      </c>
      <c r="Q41" s="55" t="s">
        <v>304</v>
      </c>
      <c r="R41" s="33" t="s">
        <v>302</v>
      </c>
    </row>
    <row r="42" spans="3:22" x14ac:dyDescent="0.25">
      <c r="C42" s="136"/>
      <c r="D42" s="59" t="s">
        <v>13</v>
      </c>
      <c r="E42" s="57">
        <v>190033245</v>
      </c>
      <c r="F42" s="57">
        <v>14936793.671397362</v>
      </c>
      <c r="G42" s="58">
        <f t="shared" ref="G42:G70" si="0">SUM(E42:F42)</f>
        <v>204970038.67139736</v>
      </c>
      <c r="N42" s="136" t="s">
        <v>4</v>
      </c>
      <c r="O42" s="56" t="s">
        <v>12</v>
      </c>
      <c r="P42" s="60">
        <v>14933163</v>
      </c>
      <c r="Q42" s="60">
        <v>2328495.2085895268</v>
      </c>
      <c r="R42" s="52">
        <f t="shared" ref="R42:R71" si="1">SUM(P42:Q42)</f>
        <v>17261658.208589528</v>
      </c>
    </row>
    <row r="43" spans="3:22" x14ac:dyDescent="0.25">
      <c r="C43" s="136"/>
      <c r="D43" s="59" t="s">
        <v>14</v>
      </c>
      <c r="E43" s="57">
        <v>869299316</v>
      </c>
      <c r="F43" s="57">
        <v>23403052.41</v>
      </c>
      <c r="G43" s="58">
        <f t="shared" si="0"/>
        <v>892702368.40999997</v>
      </c>
      <c r="N43" s="136"/>
      <c r="O43" s="59" t="s">
        <v>13</v>
      </c>
      <c r="P43" s="60">
        <v>148241147</v>
      </c>
      <c r="Q43" s="60">
        <v>16819625.353249855</v>
      </c>
      <c r="R43" s="52">
        <f t="shared" si="1"/>
        <v>165060772.35324985</v>
      </c>
    </row>
    <row r="44" spans="3:22" x14ac:dyDescent="0.25">
      <c r="C44" s="136"/>
      <c r="D44" s="59" t="s">
        <v>15</v>
      </c>
      <c r="E44" s="57">
        <v>3683460</v>
      </c>
      <c r="F44" s="57">
        <v>0</v>
      </c>
      <c r="G44" s="58">
        <f t="shared" si="0"/>
        <v>3683460</v>
      </c>
      <c r="N44" s="136"/>
      <c r="O44" s="59" t="s">
        <v>14</v>
      </c>
      <c r="P44" s="60">
        <v>773832015</v>
      </c>
      <c r="Q44" s="60">
        <v>22417370.050000001</v>
      </c>
      <c r="R44" s="52">
        <f t="shared" si="1"/>
        <v>796249385.04999995</v>
      </c>
    </row>
    <row r="45" spans="3:22" x14ac:dyDescent="0.25">
      <c r="C45" s="136"/>
      <c r="D45" s="59" t="s">
        <v>16</v>
      </c>
      <c r="E45" s="57">
        <v>27070950.000000004</v>
      </c>
      <c r="F45" s="57">
        <v>0</v>
      </c>
      <c r="G45" s="58">
        <f t="shared" si="0"/>
        <v>27070950.000000004</v>
      </c>
      <c r="N45" s="136"/>
      <c r="O45" s="59" t="s">
        <v>15</v>
      </c>
      <c r="P45" s="60">
        <v>3268068</v>
      </c>
      <c r="Q45" s="60">
        <v>0</v>
      </c>
      <c r="R45" s="52">
        <f t="shared" si="1"/>
        <v>3268068</v>
      </c>
    </row>
    <row r="46" spans="3:22" x14ac:dyDescent="0.25">
      <c r="C46" s="136"/>
      <c r="D46" s="59" t="s">
        <v>17</v>
      </c>
      <c r="E46" s="57">
        <v>7234729</v>
      </c>
      <c r="F46" s="57">
        <v>0</v>
      </c>
      <c r="G46" s="58">
        <f t="shared" si="0"/>
        <v>7234729</v>
      </c>
      <c r="N46" s="136"/>
      <c r="O46" s="59" t="s">
        <v>16</v>
      </c>
      <c r="P46" s="60">
        <v>9632394</v>
      </c>
      <c r="Q46" s="60">
        <v>0</v>
      </c>
      <c r="R46" s="52">
        <f t="shared" si="1"/>
        <v>9632394</v>
      </c>
    </row>
    <row r="47" spans="3:22" x14ac:dyDescent="0.25">
      <c r="C47" s="136"/>
      <c r="D47" s="59" t="s">
        <v>18</v>
      </c>
      <c r="E47" s="57">
        <v>10551662</v>
      </c>
      <c r="F47" s="57">
        <v>31301</v>
      </c>
      <c r="G47" s="58">
        <f t="shared" si="0"/>
        <v>10582963</v>
      </c>
      <c r="N47" s="136"/>
      <c r="O47" s="59" t="s">
        <v>17</v>
      </c>
      <c r="P47" s="60">
        <v>6991988</v>
      </c>
      <c r="Q47" s="60">
        <v>0</v>
      </c>
      <c r="R47" s="52">
        <f t="shared" si="1"/>
        <v>6991988</v>
      </c>
    </row>
    <row r="48" spans="3:22" x14ac:dyDescent="0.25">
      <c r="C48" s="136"/>
      <c r="D48" s="59" t="s">
        <v>19</v>
      </c>
      <c r="E48" s="57">
        <v>567727320</v>
      </c>
      <c r="F48" s="57">
        <v>35360173.229999997</v>
      </c>
      <c r="G48" s="58">
        <f t="shared" si="0"/>
        <v>603087493.23000002</v>
      </c>
      <c r="N48" s="136"/>
      <c r="O48" s="59" t="s">
        <v>18</v>
      </c>
      <c r="P48" s="60">
        <v>8402565</v>
      </c>
      <c r="Q48" s="60">
        <v>396004</v>
      </c>
      <c r="R48" s="52">
        <f t="shared" si="1"/>
        <v>8798569</v>
      </c>
    </row>
    <row r="49" spans="3:18" x14ac:dyDescent="0.25">
      <c r="C49" s="136"/>
      <c r="D49" s="59" t="s">
        <v>20</v>
      </c>
      <c r="E49" s="57">
        <v>67348560</v>
      </c>
      <c r="F49" s="57">
        <v>18145942.5</v>
      </c>
      <c r="G49" s="58">
        <f t="shared" si="0"/>
        <v>85494502.5</v>
      </c>
      <c r="N49" s="136"/>
      <c r="O49" s="59" t="s">
        <v>19</v>
      </c>
      <c r="P49" s="60">
        <v>471730870</v>
      </c>
      <c r="Q49" s="60">
        <v>29611044.149999999</v>
      </c>
      <c r="R49" s="52">
        <f t="shared" si="1"/>
        <v>501341914.14999998</v>
      </c>
    </row>
    <row r="50" spans="3:18" x14ac:dyDescent="0.25">
      <c r="C50" s="136"/>
      <c r="D50" s="59" t="s">
        <v>21</v>
      </c>
      <c r="E50" s="57">
        <v>1814824739</v>
      </c>
      <c r="F50" s="57">
        <v>356304736.64999998</v>
      </c>
      <c r="G50" s="58">
        <f t="shared" si="0"/>
        <v>2171129475.6500001</v>
      </c>
      <c r="N50" s="136"/>
      <c r="O50" s="59" t="s">
        <v>20</v>
      </c>
      <c r="P50" s="60">
        <v>56803044</v>
      </c>
      <c r="Q50" s="60">
        <v>17324082.309999999</v>
      </c>
      <c r="R50" s="52">
        <f t="shared" si="1"/>
        <v>74127126.310000002</v>
      </c>
    </row>
    <row r="51" spans="3:18" x14ac:dyDescent="0.25">
      <c r="C51" s="136"/>
      <c r="D51" s="59" t="s">
        <v>22</v>
      </c>
      <c r="E51" s="57">
        <v>2774545</v>
      </c>
      <c r="F51" s="57">
        <v>0</v>
      </c>
      <c r="G51" s="58">
        <f t="shared" si="0"/>
        <v>2774545</v>
      </c>
      <c r="N51" s="136"/>
      <c r="O51" s="59" t="s">
        <v>21</v>
      </c>
      <c r="P51" s="60">
        <v>2177099707</v>
      </c>
      <c r="Q51" s="60">
        <v>268389033.42000002</v>
      </c>
      <c r="R51" s="52">
        <f t="shared" si="1"/>
        <v>2445488740.4200001</v>
      </c>
    </row>
    <row r="52" spans="3:18" x14ac:dyDescent="0.25">
      <c r="C52" s="136"/>
      <c r="D52" s="59" t="s">
        <v>23</v>
      </c>
      <c r="E52" s="57">
        <v>2007878</v>
      </c>
      <c r="F52" s="57">
        <v>0</v>
      </c>
      <c r="G52" s="58">
        <f t="shared" si="0"/>
        <v>2007878</v>
      </c>
      <c r="N52" s="136"/>
      <c r="O52" s="59" t="s">
        <v>22</v>
      </c>
      <c r="P52" s="60">
        <v>2347502</v>
      </c>
      <c r="Q52" s="60">
        <v>0</v>
      </c>
      <c r="R52" s="52">
        <f t="shared" si="1"/>
        <v>2347502</v>
      </c>
    </row>
    <row r="53" spans="3:18" x14ac:dyDescent="0.25">
      <c r="C53" s="136"/>
      <c r="D53" s="59" t="s">
        <v>24</v>
      </c>
      <c r="E53" s="57">
        <v>178399966</v>
      </c>
      <c r="F53" s="57">
        <v>7881641.1699999999</v>
      </c>
      <c r="G53" s="58">
        <f t="shared" si="0"/>
        <v>186281607.16999999</v>
      </c>
      <c r="N53" s="136"/>
      <c r="O53" s="59" t="s">
        <v>23</v>
      </c>
      <c r="P53" s="60">
        <v>4895337</v>
      </c>
      <c r="Q53" s="60">
        <v>0</v>
      </c>
      <c r="R53" s="52">
        <f t="shared" si="1"/>
        <v>4895337</v>
      </c>
    </row>
    <row r="54" spans="3:18" x14ac:dyDescent="0.25">
      <c r="C54" s="136"/>
      <c r="D54" s="59" t="s">
        <v>25</v>
      </c>
      <c r="E54" s="57">
        <v>-10276</v>
      </c>
      <c r="F54" s="57">
        <v>44645236.99000001</v>
      </c>
      <c r="G54" s="58">
        <f t="shared" si="0"/>
        <v>44634960.99000001</v>
      </c>
      <c r="N54" s="136"/>
      <c r="O54" s="59" t="s">
        <v>24</v>
      </c>
      <c r="P54" s="60">
        <v>142187756</v>
      </c>
      <c r="Q54" s="60">
        <v>5273982.41</v>
      </c>
      <c r="R54" s="52">
        <f t="shared" si="1"/>
        <v>147461738.41</v>
      </c>
    </row>
    <row r="55" spans="3:18" x14ac:dyDescent="0.25">
      <c r="C55" s="136"/>
      <c r="D55" s="59" t="s">
        <v>26</v>
      </c>
      <c r="E55" s="57">
        <v>76519529</v>
      </c>
      <c r="F55" s="57">
        <v>2196835.92</v>
      </c>
      <c r="G55" s="58">
        <f t="shared" si="0"/>
        <v>78716364.920000002</v>
      </c>
      <c r="N55" s="136"/>
      <c r="O55" s="59" t="s">
        <v>25</v>
      </c>
      <c r="P55" s="60">
        <v>43629</v>
      </c>
      <c r="Q55" s="60">
        <v>42344979.329999998</v>
      </c>
      <c r="R55" s="52">
        <f t="shared" si="1"/>
        <v>42388608.329999998</v>
      </c>
    </row>
    <row r="56" spans="3:18" x14ac:dyDescent="0.25">
      <c r="C56" s="136"/>
      <c r="D56" s="59" t="s">
        <v>27</v>
      </c>
      <c r="E56" s="57">
        <v>15973557</v>
      </c>
      <c r="F56" s="57">
        <v>35042927.984611005</v>
      </c>
      <c r="G56" s="58">
        <f t="shared" si="0"/>
        <v>51016484.984611005</v>
      </c>
      <c r="N56" s="136"/>
      <c r="O56" s="59" t="s">
        <v>26</v>
      </c>
      <c r="P56" s="60">
        <v>70522646</v>
      </c>
      <c r="Q56" s="60">
        <v>1838942.1</v>
      </c>
      <c r="R56" s="52">
        <f t="shared" si="1"/>
        <v>72361588.099999994</v>
      </c>
    </row>
    <row r="57" spans="3:18" x14ac:dyDescent="0.25">
      <c r="C57" s="136"/>
      <c r="D57" s="59" t="s">
        <v>28</v>
      </c>
      <c r="E57" s="57">
        <v>199370.00000000003</v>
      </c>
      <c r="F57" s="57">
        <v>0</v>
      </c>
      <c r="G57" s="58">
        <f t="shared" si="0"/>
        <v>199370.00000000003</v>
      </c>
      <c r="N57" s="136"/>
      <c r="O57" s="59" t="s">
        <v>27</v>
      </c>
      <c r="P57" s="60">
        <v>13232275</v>
      </c>
      <c r="Q57" s="60">
        <v>31357728.188160617</v>
      </c>
      <c r="R57" s="52">
        <f t="shared" si="1"/>
        <v>44590003.188160613</v>
      </c>
    </row>
    <row r="58" spans="3:18" x14ac:dyDescent="0.25">
      <c r="C58" s="136"/>
      <c r="D58" s="59" t="s">
        <v>29</v>
      </c>
      <c r="E58" s="57">
        <v>41499968</v>
      </c>
      <c r="F58" s="57">
        <v>2162539.4</v>
      </c>
      <c r="G58" s="58">
        <f t="shared" si="0"/>
        <v>43662507.399999999</v>
      </c>
      <c r="N58" s="136"/>
      <c r="O58" s="59" t="s">
        <v>28</v>
      </c>
      <c r="P58" s="60">
        <v>365767</v>
      </c>
      <c r="Q58" s="60">
        <v>0</v>
      </c>
      <c r="R58" s="52">
        <f t="shared" si="1"/>
        <v>365767</v>
      </c>
    </row>
    <row r="59" spans="3:18" x14ac:dyDescent="0.25">
      <c r="C59" s="136"/>
      <c r="D59" s="61" t="s">
        <v>6</v>
      </c>
      <c r="E59" s="57">
        <v>3889726824</v>
      </c>
      <c r="F59" s="57">
        <v>542043448.73000002</v>
      </c>
      <c r="G59" s="58">
        <f t="shared" si="0"/>
        <v>4431770272.7299995</v>
      </c>
      <c r="N59" s="136"/>
      <c r="O59" s="59" t="s">
        <v>29</v>
      </c>
      <c r="P59" s="60">
        <v>42358840</v>
      </c>
      <c r="Q59" s="60">
        <v>1750048.79</v>
      </c>
      <c r="R59" s="52">
        <f t="shared" si="1"/>
        <v>44108888.789999999</v>
      </c>
    </row>
    <row r="60" spans="3:18" x14ac:dyDescent="0.25">
      <c r="C60" s="136" t="s">
        <v>5</v>
      </c>
      <c r="D60" s="59" t="s">
        <v>30</v>
      </c>
      <c r="E60" s="57">
        <v>485253103</v>
      </c>
      <c r="F60" s="57">
        <v>162522097.207977</v>
      </c>
      <c r="G60" s="58">
        <f t="shared" si="0"/>
        <v>647775200.20797706</v>
      </c>
      <c r="N60" s="136"/>
      <c r="O60" s="61" t="s">
        <v>6</v>
      </c>
      <c r="P60" s="60">
        <v>3946888713</v>
      </c>
      <c r="Q60" s="60">
        <v>439851335.31000006</v>
      </c>
      <c r="R60" s="52">
        <f t="shared" si="1"/>
        <v>4386740048.3100004</v>
      </c>
    </row>
    <row r="61" spans="3:18" x14ac:dyDescent="0.25">
      <c r="C61" s="136"/>
      <c r="D61" s="59" t="s">
        <v>31</v>
      </c>
      <c r="E61" s="57">
        <v>1017</v>
      </c>
      <c r="F61" s="57">
        <v>0</v>
      </c>
      <c r="G61" s="58">
        <f t="shared" si="0"/>
        <v>1017</v>
      </c>
      <c r="N61" s="136" t="s">
        <v>5</v>
      </c>
      <c r="O61" s="59" t="s">
        <v>30</v>
      </c>
      <c r="P61" s="60">
        <v>442944186</v>
      </c>
      <c r="Q61" s="60">
        <v>137741222.17965508</v>
      </c>
      <c r="R61" s="52">
        <f t="shared" si="1"/>
        <v>580685408.17965508</v>
      </c>
    </row>
    <row r="62" spans="3:18" x14ac:dyDescent="0.25">
      <c r="C62" s="136"/>
      <c r="D62" s="59" t="s">
        <v>32</v>
      </c>
      <c r="E62" s="57">
        <v>267812617</v>
      </c>
      <c r="F62" s="57">
        <v>32950384.142022997</v>
      </c>
      <c r="G62" s="58">
        <f t="shared" si="0"/>
        <v>300763001.14202297</v>
      </c>
      <c r="N62" s="136"/>
      <c r="O62" s="59" t="s">
        <v>31</v>
      </c>
      <c r="P62" s="60">
        <v>1017</v>
      </c>
      <c r="Q62" s="60">
        <v>0</v>
      </c>
      <c r="R62" s="52">
        <f t="shared" si="1"/>
        <v>1017</v>
      </c>
    </row>
    <row r="63" spans="3:18" x14ac:dyDescent="0.25">
      <c r="C63" s="136"/>
      <c r="D63" s="59" t="s">
        <v>33</v>
      </c>
      <c r="E63" s="57">
        <v>0</v>
      </c>
      <c r="F63" s="57">
        <v>0</v>
      </c>
      <c r="G63" s="58">
        <f t="shared" si="0"/>
        <v>0</v>
      </c>
      <c r="N63" s="136"/>
      <c r="O63" s="59" t="s">
        <v>32</v>
      </c>
      <c r="P63" s="60">
        <v>249281852</v>
      </c>
      <c r="Q63" s="60">
        <v>25083294.93034498</v>
      </c>
      <c r="R63" s="52">
        <f t="shared" si="1"/>
        <v>274365146.930345</v>
      </c>
    </row>
    <row r="64" spans="3:18" x14ac:dyDescent="0.25">
      <c r="C64" s="136"/>
      <c r="D64" s="59" t="s">
        <v>34</v>
      </c>
      <c r="E64" s="57">
        <v>0</v>
      </c>
      <c r="F64" s="57">
        <v>0</v>
      </c>
      <c r="G64" s="58">
        <f t="shared" si="0"/>
        <v>0</v>
      </c>
      <c r="N64" s="136"/>
      <c r="O64" s="59" t="s">
        <v>33</v>
      </c>
      <c r="P64" s="60">
        <v>0</v>
      </c>
      <c r="Q64" s="60">
        <v>0</v>
      </c>
      <c r="R64" s="52">
        <f t="shared" si="1"/>
        <v>0</v>
      </c>
    </row>
    <row r="65" spans="3:18" x14ac:dyDescent="0.25">
      <c r="C65" s="136"/>
      <c r="D65" s="59" t="s">
        <v>35</v>
      </c>
      <c r="E65" s="57">
        <v>0</v>
      </c>
      <c r="F65" s="57">
        <v>0</v>
      </c>
      <c r="G65" s="58">
        <f t="shared" si="0"/>
        <v>0</v>
      </c>
      <c r="N65" s="136"/>
      <c r="O65" s="59" t="s">
        <v>34</v>
      </c>
      <c r="P65" s="60">
        <v>0</v>
      </c>
      <c r="Q65" s="60">
        <v>0</v>
      </c>
      <c r="R65" s="52">
        <f t="shared" si="1"/>
        <v>0</v>
      </c>
    </row>
    <row r="66" spans="3:18" x14ac:dyDescent="0.25">
      <c r="C66" s="136"/>
      <c r="D66" s="59" t="s">
        <v>36</v>
      </c>
      <c r="E66" s="57">
        <v>0</v>
      </c>
      <c r="F66" s="57">
        <v>0</v>
      </c>
      <c r="G66" s="58">
        <f t="shared" si="0"/>
        <v>0</v>
      </c>
      <c r="N66" s="136"/>
      <c r="O66" s="59" t="s">
        <v>35</v>
      </c>
      <c r="P66" s="60">
        <v>0</v>
      </c>
      <c r="Q66" s="60">
        <v>0</v>
      </c>
      <c r="R66" s="52">
        <f t="shared" si="1"/>
        <v>0</v>
      </c>
    </row>
    <row r="67" spans="3:18" x14ac:dyDescent="0.25">
      <c r="C67" s="136"/>
      <c r="D67" s="59" t="s">
        <v>12</v>
      </c>
      <c r="E67" s="57">
        <v>3956292</v>
      </c>
      <c r="F67" s="57">
        <v>30146113.709999993</v>
      </c>
      <c r="G67" s="58">
        <f t="shared" si="0"/>
        <v>34102405.709999993</v>
      </c>
      <c r="N67" s="136"/>
      <c r="O67" s="59" t="s">
        <v>36</v>
      </c>
      <c r="P67" s="60">
        <v>0</v>
      </c>
      <c r="Q67" s="60">
        <v>0</v>
      </c>
      <c r="R67" s="52">
        <f t="shared" si="1"/>
        <v>0</v>
      </c>
    </row>
    <row r="68" spans="3:18" x14ac:dyDescent="0.25">
      <c r="C68" s="136"/>
      <c r="D68" s="59" t="s">
        <v>13</v>
      </c>
      <c r="E68" s="57">
        <v>130608398</v>
      </c>
      <c r="F68" s="57">
        <v>0</v>
      </c>
      <c r="G68" s="58">
        <f t="shared" si="0"/>
        <v>130608398</v>
      </c>
      <c r="N68" s="136"/>
      <c r="O68" s="59" t="s">
        <v>12</v>
      </c>
      <c r="P68" s="60">
        <v>1500897</v>
      </c>
      <c r="Q68" s="60">
        <v>27679872.150000006</v>
      </c>
      <c r="R68" s="52">
        <f t="shared" si="1"/>
        <v>29180769.150000006</v>
      </c>
    </row>
    <row r="69" spans="3:18" x14ac:dyDescent="0.25">
      <c r="C69" s="136"/>
      <c r="D69" s="61" t="s">
        <v>6</v>
      </c>
      <c r="E69" s="57">
        <v>887631427</v>
      </c>
      <c r="F69" s="57">
        <v>225618595.06</v>
      </c>
      <c r="G69" s="58">
        <f t="shared" si="0"/>
        <v>1113250022.0599999</v>
      </c>
      <c r="N69" s="136"/>
      <c r="O69" s="59" t="s">
        <v>13</v>
      </c>
      <c r="P69" s="60">
        <v>100108189</v>
      </c>
      <c r="Q69" s="60">
        <v>0</v>
      </c>
      <c r="R69" s="52">
        <f t="shared" si="1"/>
        <v>100108189</v>
      </c>
    </row>
    <row r="70" spans="3:18" x14ac:dyDescent="0.25">
      <c r="C70" s="136" t="s">
        <v>6</v>
      </c>
      <c r="D70" s="136"/>
      <c r="E70" s="57">
        <f>E59+E69</f>
        <v>4777358251</v>
      </c>
      <c r="F70" s="57">
        <f>F59+F69</f>
        <v>767662043.78999996</v>
      </c>
      <c r="G70" s="58">
        <f t="shared" si="0"/>
        <v>5545020294.79</v>
      </c>
      <c r="N70" s="136"/>
      <c r="O70" s="61" t="s">
        <v>6</v>
      </c>
      <c r="P70" s="60">
        <v>793836141</v>
      </c>
      <c r="Q70" s="60">
        <v>190504389.26000005</v>
      </c>
      <c r="R70" s="52">
        <f t="shared" si="1"/>
        <v>984340530.25999999</v>
      </c>
    </row>
    <row r="71" spans="3:18" x14ac:dyDescent="0.25">
      <c r="N71" s="136" t="s">
        <v>6</v>
      </c>
      <c r="O71" s="136"/>
      <c r="P71" s="60">
        <v>4740724854</v>
      </c>
      <c r="Q71" s="60">
        <v>630355724.57000017</v>
      </c>
      <c r="R71" s="52">
        <f t="shared" si="1"/>
        <v>5371080578.5699997</v>
      </c>
    </row>
  </sheetData>
  <mergeCells count="15">
    <mergeCell ref="C3:C4"/>
    <mergeCell ref="C5:C23"/>
    <mergeCell ref="C24:C33"/>
    <mergeCell ref="C34:D34"/>
    <mergeCell ref="D3:F3"/>
    <mergeCell ref="C70:D70"/>
    <mergeCell ref="N40:N41"/>
    <mergeCell ref="N42:N60"/>
    <mergeCell ref="N61:N70"/>
    <mergeCell ref="N71:O71"/>
    <mergeCell ref="O40:R40"/>
    <mergeCell ref="C39:C40"/>
    <mergeCell ref="C41:C59"/>
    <mergeCell ref="C60:C69"/>
    <mergeCell ref="D39:G39"/>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P9"/>
  <sheetViews>
    <sheetView workbookViewId="0">
      <selection activeCell="V30" sqref="V30"/>
    </sheetView>
  </sheetViews>
  <sheetFormatPr defaultRowHeight="15" x14ac:dyDescent="0.25"/>
  <cols>
    <col min="3" max="3" width="15.140625" bestFit="1" customWidth="1"/>
    <col min="4" max="5" width="12" bestFit="1" customWidth="1"/>
  </cols>
  <sheetData>
    <row r="2" spans="3:16" x14ac:dyDescent="0.25">
      <c r="C2" s="131" t="s">
        <v>443</v>
      </c>
      <c r="D2" s="131"/>
      <c r="E2" s="131"/>
      <c r="F2" s="131"/>
      <c r="G2" s="131"/>
      <c r="H2" s="131"/>
      <c r="I2" s="131"/>
      <c r="J2" s="131"/>
      <c r="K2" s="131"/>
      <c r="L2" s="131"/>
      <c r="M2" s="131"/>
      <c r="N2" s="131"/>
      <c r="O2" s="131"/>
      <c r="P2" s="131"/>
    </row>
    <row r="4" spans="3:16" x14ac:dyDescent="0.25">
      <c r="D4" s="25" t="s">
        <v>2</v>
      </c>
      <c r="E4" s="25" t="s">
        <v>3</v>
      </c>
    </row>
    <row r="5" spans="3:16" x14ac:dyDescent="0.25">
      <c r="C5" t="s">
        <v>4</v>
      </c>
      <c r="D5" s="3">
        <v>89799393</v>
      </c>
      <c r="E5" s="3">
        <v>320772605</v>
      </c>
    </row>
    <row r="6" spans="3:16" x14ac:dyDescent="0.25">
      <c r="C6" t="s">
        <v>5</v>
      </c>
      <c r="D6" s="3">
        <v>56811526</v>
      </c>
      <c r="E6" s="3">
        <v>82513064</v>
      </c>
    </row>
    <row r="7" spans="3:16" x14ac:dyDescent="0.25">
      <c r="C7" s="6" t="s">
        <v>6</v>
      </c>
      <c r="D7" s="8">
        <v>146610919</v>
      </c>
      <c r="E7" s="8">
        <v>403285668</v>
      </c>
    </row>
    <row r="8" spans="3:16" x14ac:dyDescent="0.25">
      <c r="C8" s="6" t="s">
        <v>7</v>
      </c>
      <c r="D8" s="12">
        <v>0.61250000000000004</v>
      </c>
      <c r="E8" s="12">
        <v>0.7954</v>
      </c>
    </row>
    <row r="9" spans="3:16" x14ac:dyDescent="0.25">
      <c r="C9" s="6" t="s">
        <v>8</v>
      </c>
      <c r="D9" s="12">
        <v>0.38750000000000001</v>
      </c>
      <c r="E9" s="12">
        <v>0.2046</v>
      </c>
    </row>
  </sheetData>
  <mergeCells count="1">
    <mergeCell ref="C2:P2"/>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F35"/>
  <sheetViews>
    <sheetView workbookViewId="0">
      <selection activeCell="H27" sqref="H27"/>
    </sheetView>
  </sheetViews>
  <sheetFormatPr defaultRowHeight="15" x14ac:dyDescent="0.25"/>
  <cols>
    <col min="3" max="3" width="114.42578125" bestFit="1" customWidth="1"/>
    <col min="4" max="4" width="12" bestFit="1" customWidth="1"/>
    <col min="5" max="5" width="12.5703125" bestFit="1" customWidth="1"/>
  </cols>
  <sheetData>
    <row r="2" spans="3:6" x14ac:dyDescent="0.25">
      <c r="C2" s="131" t="s">
        <v>444</v>
      </c>
      <c r="D2" s="131"/>
      <c r="E2" s="131"/>
      <c r="F2" s="131"/>
    </row>
    <row r="4" spans="3:6" x14ac:dyDescent="0.25">
      <c r="C4" s="24" t="s">
        <v>203</v>
      </c>
      <c r="D4" s="23" t="s">
        <v>233</v>
      </c>
      <c r="E4" s="23" t="s">
        <v>205</v>
      </c>
    </row>
    <row r="5" spans="3:6" x14ac:dyDescent="0.25">
      <c r="C5" t="s">
        <v>206</v>
      </c>
      <c r="D5" s="13">
        <v>191990</v>
      </c>
      <c r="E5" s="14">
        <v>5.9999999999999995E-4</v>
      </c>
    </row>
    <row r="6" spans="3:6" x14ac:dyDescent="0.25">
      <c r="C6" t="s">
        <v>207</v>
      </c>
      <c r="D6" s="13">
        <v>6100130</v>
      </c>
      <c r="E6" s="14">
        <v>1.9E-2</v>
      </c>
    </row>
    <row r="7" spans="3:6" x14ac:dyDescent="0.25">
      <c r="C7" t="s">
        <v>208</v>
      </c>
      <c r="D7" s="13">
        <v>17627199</v>
      </c>
      <c r="E7" s="14">
        <v>5.5E-2</v>
      </c>
    </row>
    <row r="8" spans="3:6" x14ac:dyDescent="0.25">
      <c r="C8" t="s">
        <v>209</v>
      </c>
      <c r="D8" s="28" t="s">
        <v>210</v>
      </c>
      <c r="E8" s="14">
        <v>0</v>
      </c>
    </row>
    <row r="9" spans="3:6" x14ac:dyDescent="0.25">
      <c r="C9" t="s">
        <v>211</v>
      </c>
      <c r="D9" s="28" t="s">
        <v>210</v>
      </c>
      <c r="E9" s="14">
        <v>0</v>
      </c>
    </row>
    <row r="10" spans="3:6" x14ac:dyDescent="0.25">
      <c r="C10" t="s">
        <v>212</v>
      </c>
      <c r="D10" s="28" t="s">
        <v>210</v>
      </c>
      <c r="E10" s="14">
        <v>0</v>
      </c>
    </row>
    <row r="11" spans="3:6" x14ac:dyDescent="0.25">
      <c r="C11" t="s">
        <v>213</v>
      </c>
      <c r="D11" s="28" t="s">
        <v>210</v>
      </c>
      <c r="E11" s="14">
        <v>0</v>
      </c>
    </row>
    <row r="12" spans="3:6" x14ac:dyDescent="0.25">
      <c r="C12" t="s">
        <v>214</v>
      </c>
      <c r="D12" s="13">
        <v>5964976</v>
      </c>
      <c r="E12" s="14">
        <v>1.8599999999999998E-2</v>
      </c>
    </row>
    <row r="13" spans="3:6" x14ac:dyDescent="0.25">
      <c r="C13" t="s">
        <v>234</v>
      </c>
      <c r="D13" s="13">
        <v>243462</v>
      </c>
      <c r="E13" s="14">
        <v>8.0000000000000004E-4</v>
      </c>
    </row>
    <row r="14" spans="3:6" x14ac:dyDescent="0.25">
      <c r="C14" t="s">
        <v>235</v>
      </c>
      <c r="D14" s="13">
        <v>269510152</v>
      </c>
      <c r="E14" s="14">
        <v>0.84019999999999995</v>
      </c>
    </row>
    <row r="15" spans="3:6" x14ac:dyDescent="0.25">
      <c r="C15" t="s">
        <v>236</v>
      </c>
      <c r="D15" s="28" t="s">
        <v>210</v>
      </c>
      <c r="E15" s="14">
        <v>0</v>
      </c>
    </row>
    <row r="16" spans="3:6" x14ac:dyDescent="0.25">
      <c r="C16" t="s">
        <v>218</v>
      </c>
      <c r="D16" s="28" t="s">
        <v>210</v>
      </c>
      <c r="E16" s="14">
        <v>0</v>
      </c>
    </row>
    <row r="17" spans="3:5" x14ac:dyDescent="0.25">
      <c r="C17" t="s">
        <v>237</v>
      </c>
      <c r="D17" s="13">
        <v>751281</v>
      </c>
      <c r="E17" s="14">
        <v>2.3E-3</v>
      </c>
    </row>
    <row r="18" spans="3:5" x14ac:dyDescent="0.25">
      <c r="C18" t="s">
        <v>238</v>
      </c>
      <c r="D18" s="13">
        <v>18661770</v>
      </c>
      <c r="E18" s="14">
        <v>5.8200000000000002E-2</v>
      </c>
    </row>
    <row r="19" spans="3:5" x14ac:dyDescent="0.25">
      <c r="C19" t="s">
        <v>221</v>
      </c>
      <c r="D19" s="28" t="s">
        <v>210</v>
      </c>
      <c r="E19" s="14">
        <v>0</v>
      </c>
    </row>
    <row r="20" spans="3:5" x14ac:dyDescent="0.25">
      <c r="C20" t="s">
        <v>222</v>
      </c>
      <c r="D20" s="13">
        <v>1084015</v>
      </c>
      <c r="E20" s="14">
        <v>3.3999999999999998E-3</v>
      </c>
    </row>
    <row r="21" spans="3:5" x14ac:dyDescent="0.25">
      <c r="C21" t="s">
        <v>223</v>
      </c>
      <c r="D21" s="28" t="s">
        <v>210</v>
      </c>
      <c r="E21" s="14">
        <v>0</v>
      </c>
    </row>
    <row r="22" spans="3:5" x14ac:dyDescent="0.25">
      <c r="C22" t="s">
        <v>224</v>
      </c>
      <c r="D22" s="13">
        <v>637629</v>
      </c>
      <c r="E22" s="14">
        <v>2E-3</v>
      </c>
    </row>
    <row r="23" spans="3:5" x14ac:dyDescent="0.25">
      <c r="C23" s="6" t="s">
        <v>79</v>
      </c>
      <c r="D23" s="15">
        <v>320772605</v>
      </c>
      <c r="E23" s="16">
        <v>1</v>
      </c>
    </row>
    <row r="25" spans="3:5" x14ac:dyDescent="0.25">
      <c r="C25" s="23" t="s">
        <v>86</v>
      </c>
      <c r="D25" s="23" t="s">
        <v>233</v>
      </c>
      <c r="E25" s="23" t="s">
        <v>205</v>
      </c>
    </row>
    <row r="26" spans="3:5" x14ac:dyDescent="0.25">
      <c r="C26" t="s">
        <v>206</v>
      </c>
      <c r="D26" s="13">
        <v>9143102</v>
      </c>
      <c r="E26" s="14">
        <v>0.1108</v>
      </c>
    </row>
    <row r="27" spans="3:5" x14ac:dyDescent="0.25">
      <c r="C27" t="s">
        <v>207</v>
      </c>
      <c r="D27" s="28" t="s">
        <v>210</v>
      </c>
      <c r="E27" s="14">
        <v>0</v>
      </c>
    </row>
    <row r="28" spans="3:5" x14ac:dyDescent="0.25">
      <c r="C28" t="s">
        <v>239</v>
      </c>
      <c r="D28" s="13">
        <v>45826339</v>
      </c>
      <c r="E28" s="14">
        <v>0.5554</v>
      </c>
    </row>
    <row r="29" spans="3:5" x14ac:dyDescent="0.25">
      <c r="C29" t="s">
        <v>227</v>
      </c>
      <c r="D29" s="28" t="s">
        <v>210</v>
      </c>
      <c r="E29" s="14">
        <v>0</v>
      </c>
    </row>
    <row r="30" spans="3:5" x14ac:dyDescent="0.25">
      <c r="C30" t="s">
        <v>228</v>
      </c>
      <c r="D30" s="13">
        <v>27543622</v>
      </c>
      <c r="E30" s="14">
        <v>0.33379999999999999</v>
      </c>
    </row>
    <row r="31" spans="3:5" x14ac:dyDescent="0.25">
      <c r="C31" t="s">
        <v>229</v>
      </c>
      <c r="D31" s="28" t="s">
        <v>210</v>
      </c>
      <c r="E31" s="14">
        <v>0</v>
      </c>
    </row>
    <row r="32" spans="3:5" x14ac:dyDescent="0.25">
      <c r="C32" t="s">
        <v>230</v>
      </c>
      <c r="D32" s="28" t="s">
        <v>210</v>
      </c>
      <c r="E32" s="14">
        <v>0</v>
      </c>
    </row>
    <row r="33" spans="3:5" x14ac:dyDescent="0.25">
      <c r="C33" t="s">
        <v>231</v>
      </c>
      <c r="D33" s="28" t="s">
        <v>210</v>
      </c>
      <c r="E33" s="14">
        <v>0</v>
      </c>
    </row>
    <row r="34" spans="3:5" x14ac:dyDescent="0.25">
      <c r="C34" t="s">
        <v>232</v>
      </c>
      <c r="D34" s="28" t="s">
        <v>210</v>
      </c>
      <c r="E34" s="14">
        <v>0</v>
      </c>
    </row>
    <row r="35" spans="3:5" x14ac:dyDescent="0.25">
      <c r="C35" s="6" t="s">
        <v>79</v>
      </c>
      <c r="D35" s="15">
        <v>82513064</v>
      </c>
      <c r="E35" s="16">
        <v>1</v>
      </c>
    </row>
  </sheetData>
  <mergeCells count="1">
    <mergeCell ref="C2:F2"/>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L14"/>
  <sheetViews>
    <sheetView workbookViewId="0">
      <selection activeCell="G30" sqref="G30"/>
    </sheetView>
  </sheetViews>
  <sheetFormatPr defaultRowHeight="15" x14ac:dyDescent="0.25"/>
  <cols>
    <col min="3" max="3" width="12.140625" bestFit="1" customWidth="1"/>
    <col min="4" max="4" width="24.7109375" bestFit="1" customWidth="1"/>
    <col min="5" max="5" width="12.7109375" bestFit="1" customWidth="1"/>
    <col min="6" max="6" width="11.140625" bestFit="1" customWidth="1"/>
    <col min="7" max="7" width="20.42578125" bestFit="1" customWidth="1"/>
    <col min="8" max="8" width="12.7109375" bestFit="1" customWidth="1"/>
    <col min="9" max="9" width="11.140625" bestFit="1" customWidth="1"/>
    <col min="10" max="10" width="14.7109375" customWidth="1"/>
    <col min="11" max="11" width="12.140625" customWidth="1"/>
    <col min="12" max="12" width="18" customWidth="1"/>
  </cols>
  <sheetData>
    <row r="2" spans="3:12" x14ac:dyDescent="0.25">
      <c r="C2" s="131" t="s">
        <v>445</v>
      </c>
      <c r="D2" s="131"/>
      <c r="E2" s="131"/>
      <c r="F2" s="131"/>
      <c r="G2" s="131"/>
      <c r="H2" s="131"/>
      <c r="I2" s="131"/>
      <c r="J2" s="131"/>
    </row>
    <row r="4" spans="3:12" x14ac:dyDescent="0.25">
      <c r="C4" s="129" t="s">
        <v>72</v>
      </c>
      <c r="D4" s="129" t="s">
        <v>128</v>
      </c>
      <c r="E4" s="129"/>
      <c r="F4" s="129"/>
      <c r="G4" s="129" t="s">
        <v>240</v>
      </c>
      <c r="H4" s="129"/>
      <c r="I4" s="129"/>
      <c r="J4" s="127" t="s">
        <v>241</v>
      </c>
      <c r="K4" s="127"/>
      <c r="L4" s="127"/>
    </row>
    <row r="5" spans="3:12" x14ac:dyDescent="0.25">
      <c r="C5" s="129"/>
      <c r="D5" s="22" t="s">
        <v>242</v>
      </c>
      <c r="E5" s="22" t="s">
        <v>4</v>
      </c>
      <c r="F5" s="22" t="s">
        <v>5</v>
      </c>
      <c r="G5" s="22" t="s">
        <v>242</v>
      </c>
      <c r="H5" s="22" t="s">
        <v>4</v>
      </c>
      <c r="I5" s="22" t="s">
        <v>5</v>
      </c>
      <c r="J5" s="22" t="s">
        <v>79</v>
      </c>
      <c r="K5" s="22" t="s">
        <v>4</v>
      </c>
      <c r="L5" s="22" t="s">
        <v>5</v>
      </c>
    </row>
    <row r="6" spans="3:12" x14ac:dyDescent="0.25">
      <c r="C6" s="6" t="s">
        <v>243</v>
      </c>
      <c r="D6" s="13">
        <v>3194939618</v>
      </c>
      <c r="E6" s="13">
        <v>2506510199</v>
      </c>
      <c r="F6" s="13">
        <v>688429419</v>
      </c>
      <c r="G6" s="13">
        <v>2070494138</v>
      </c>
      <c r="H6" s="13">
        <v>1997995173</v>
      </c>
      <c r="I6" s="13">
        <v>72498965</v>
      </c>
      <c r="J6" s="28">
        <v>64.81</v>
      </c>
      <c r="K6" s="28">
        <v>79.709999999999994</v>
      </c>
      <c r="L6" s="28">
        <v>10.53</v>
      </c>
    </row>
    <row r="7" spans="3:12" x14ac:dyDescent="0.25">
      <c r="C7" s="6" t="s">
        <v>244</v>
      </c>
      <c r="D7" s="13">
        <v>4657325695</v>
      </c>
      <c r="E7" s="13">
        <v>3858330784</v>
      </c>
      <c r="F7" s="13">
        <v>798994911</v>
      </c>
      <c r="G7" s="13">
        <v>3293775580</v>
      </c>
      <c r="H7" s="13">
        <v>3206285596</v>
      </c>
      <c r="I7" s="13">
        <v>87489984</v>
      </c>
      <c r="J7" s="28">
        <v>70.72</v>
      </c>
      <c r="K7" s="28">
        <v>83.1</v>
      </c>
      <c r="L7" s="28">
        <v>10.95</v>
      </c>
    </row>
    <row r="8" spans="3:12" x14ac:dyDescent="0.25">
      <c r="C8" s="6" t="s">
        <v>245</v>
      </c>
      <c r="D8" s="13">
        <v>4740724854</v>
      </c>
      <c r="E8" s="13">
        <v>3946888713</v>
      </c>
      <c r="F8" s="13">
        <v>793836141</v>
      </c>
      <c r="G8" s="13">
        <v>3103286312</v>
      </c>
      <c r="H8" s="13">
        <v>3018591561</v>
      </c>
      <c r="I8" s="13">
        <v>84694751</v>
      </c>
      <c r="J8" s="28">
        <v>65.459999999999994</v>
      </c>
      <c r="K8" s="28">
        <v>76.48</v>
      </c>
      <c r="L8" s="28">
        <v>10.67</v>
      </c>
    </row>
    <row r="9" spans="3:12" x14ac:dyDescent="0.25">
      <c r="C9" s="6" t="s">
        <v>246</v>
      </c>
      <c r="D9" s="13">
        <v>4740724854</v>
      </c>
      <c r="E9" s="13">
        <v>3946888713</v>
      </c>
      <c r="F9" s="13">
        <v>793836141</v>
      </c>
      <c r="G9" s="13">
        <v>3570950065</v>
      </c>
      <c r="H9" s="13">
        <v>3468409166</v>
      </c>
      <c r="I9" s="13">
        <v>102540899</v>
      </c>
      <c r="J9" s="28">
        <v>75.319999999999993</v>
      </c>
      <c r="K9" s="28">
        <v>87.88</v>
      </c>
      <c r="L9" s="28">
        <v>12.92</v>
      </c>
    </row>
    <row r="10" spans="3:12" x14ac:dyDescent="0.25">
      <c r="C10" s="6" t="s">
        <v>247</v>
      </c>
      <c r="D10" s="15">
        <v>4777358251</v>
      </c>
      <c r="E10" s="15">
        <v>3889726824</v>
      </c>
      <c r="F10" s="15">
        <v>887631427</v>
      </c>
      <c r="G10" s="15">
        <v>3011508255</v>
      </c>
      <c r="H10" s="15">
        <v>2915033434</v>
      </c>
      <c r="I10" s="15">
        <v>96474821</v>
      </c>
      <c r="J10" s="29">
        <v>63.04</v>
      </c>
      <c r="K10" s="29">
        <v>74.94</v>
      </c>
      <c r="L10" s="29">
        <v>10.87</v>
      </c>
    </row>
    <row r="11" spans="3:12" x14ac:dyDescent="0.25">
      <c r="C11" s="6" t="s">
        <v>248</v>
      </c>
      <c r="D11" s="13">
        <v>4777358251</v>
      </c>
      <c r="E11" s="13">
        <v>3889726824</v>
      </c>
      <c r="F11" s="13">
        <v>887631427</v>
      </c>
      <c r="G11" s="13">
        <v>3591535941</v>
      </c>
      <c r="H11" s="13">
        <v>3477893924</v>
      </c>
      <c r="I11" s="13">
        <v>113642017</v>
      </c>
      <c r="J11" s="28">
        <v>75.180000000000007</v>
      </c>
      <c r="K11" s="28">
        <v>89.41</v>
      </c>
      <c r="L11" s="28">
        <v>12.8</v>
      </c>
    </row>
    <row r="13" spans="3:12" x14ac:dyDescent="0.25">
      <c r="C13" s="140" t="s">
        <v>249</v>
      </c>
      <c r="D13" s="140"/>
      <c r="E13" s="140"/>
      <c r="F13" s="140"/>
      <c r="G13" s="140"/>
      <c r="H13" s="140"/>
      <c r="I13" s="140"/>
    </row>
    <row r="14" spans="3:12" x14ac:dyDescent="0.25">
      <c r="C14" s="46" t="s">
        <v>250</v>
      </c>
    </row>
  </sheetData>
  <mergeCells count="6">
    <mergeCell ref="C13:I13"/>
    <mergeCell ref="C2:J2"/>
    <mergeCell ref="C4:C5"/>
    <mergeCell ref="D4:F4"/>
    <mergeCell ref="G4:I4"/>
    <mergeCell ref="J4:L4"/>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E15"/>
  <sheetViews>
    <sheetView workbookViewId="0">
      <selection activeCell="H6" sqref="H6"/>
    </sheetView>
  </sheetViews>
  <sheetFormatPr defaultRowHeight="15" x14ac:dyDescent="0.25"/>
  <cols>
    <col min="4" max="4" width="73.85546875" bestFit="1" customWidth="1"/>
    <col min="5" max="5" width="32.85546875" bestFit="1" customWidth="1"/>
    <col min="6" max="6" width="20.85546875" bestFit="1" customWidth="1"/>
  </cols>
  <sheetData>
    <row r="2" spans="3:5" x14ac:dyDescent="0.25">
      <c r="C2" s="71" t="s">
        <v>375</v>
      </c>
    </row>
    <row r="4" spans="3:5" x14ac:dyDescent="0.25">
      <c r="C4" s="23" t="s">
        <v>38</v>
      </c>
      <c r="D4" s="23" t="s">
        <v>251</v>
      </c>
      <c r="E4" s="23" t="s">
        <v>252</v>
      </c>
    </row>
    <row r="5" spans="3:5" x14ac:dyDescent="0.25">
      <c r="C5" s="22">
        <v>1</v>
      </c>
      <c r="D5" t="s">
        <v>253</v>
      </c>
      <c r="E5" s="14">
        <v>0.1061</v>
      </c>
    </row>
    <row r="6" spans="3:5" x14ac:dyDescent="0.25">
      <c r="C6" s="22">
        <v>2</v>
      </c>
      <c r="D6" t="s">
        <v>254</v>
      </c>
      <c r="E6" s="14">
        <v>7.9000000000000001E-2</v>
      </c>
    </row>
    <row r="7" spans="3:5" x14ac:dyDescent="0.25">
      <c r="C7" s="22">
        <v>3</v>
      </c>
      <c r="D7" t="s">
        <v>255</v>
      </c>
      <c r="E7" s="14">
        <v>6.5799999999999997E-2</v>
      </c>
    </row>
    <row r="8" spans="3:5" x14ac:dyDescent="0.25">
      <c r="C8" s="22">
        <v>4</v>
      </c>
      <c r="D8" t="s">
        <v>256</v>
      </c>
      <c r="E8" s="14">
        <v>6.2300000000000001E-2</v>
      </c>
    </row>
    <row r="9" spans="3:5" x14ac:dyDescent="0.25">
      <c r="C9" s="22">
        <v>5</v>
      </c>
      <c r="D9" t="s">
        <v>257</v>
      </c>
      <c r="E9" s="14">
        <v>6.1600000000000002E-2</v>
      </c>
    </row>
    <row r="10" spans="3:5" x14ac:dyDescent="0.25">
      <c r="C10" s="22">
        <v>6</v>
      </c>
      <c r="D10" t="s">
        <v>258</v>
      </c>
      <c r="E10" s="14">
        <v>4.2999999999999997E-2</v>
      </c>
    </row>
    <row r="11" spans="3:5" x14ac:dyDescent="0.25">
      <c r="C11" s="22">
        <v>7</v>
      </c>
      <c r="D11" t="s">
        <v>259</v>
      </c>
      <c r="E11" s="14">
        <v>4.2500000000000003E-2</v>
      </c>
    </row>
    <row r="12" spans="3:5" x14ac:dyDescent="0.25">
      <c r="C12" s="22">
        <v>8</v>
      </c>
      <c r="D12" t="s">
        <v>260</v>
      </c>
      <c r="E12" s="14">
        <v>2.9700000000000001E-2</v>
      </c>
    </row>
    <row r="13" spans="3:5" x14ac:dyDescent="0.25">
      <c r="C13" s="22">
        <v>9</v>
      </c>
      <c r="D13" t="s">
        <v>261</v>
      </c>
      <c r="E13" s="14">
        <v>2.8000000000000001E-2</v>
      </c>
    </row>
    <row r="14" spans="3:5" x14ac:dyDescent="0.25">
      <c r="C14" s="22">
        <v>10</v>
      </c>
      <c r="D14" t="s">
        <v>262</v>
      </c>
      <c r="E14" s="14">
        <v>2.6499999999999999E-2</v>
      </c>
    </row>
    <row r="15" spans="3:5" x14ac:dyDescent="0.25">
      <c r="D15" s="23" t="s">
        <v>46</v>
      </c>
      <c r="E15" s="16">
        <v>0.54449999999999998</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O15"/>
  <sheetViews>
    <sheetView workbookViewId="0">
      <selection activeCell="E22" sqref="E22"/>
    </sheetView>
  </sheetViews>
  <sheetFormatPr defaultRowHeight="15" x14ac:dyDescent="0.25"/>
  <cols>
    <col min="4" max="4" width="73.85546875" bestFit="1" customWidth="1"/>
    <col min="5" max="5" width="40.140625" bestFit="1" customWidth="1"/>
  </cols>
  <sheetData>
    <row r="2" spans="3:15" x14ac:dyDescent="0.25">
      <c r="C2" s="131" t="s">
        <v>376</v>
      </c>
      <c r="D2" s="131"/>
      <c r="E2" s="131"/>
      <c r="F2" s="131"/>
      <c r="G2" s="131"/>
      <c r="H2" s="131"/>
      <c r="I2" s="131"/>
      <c r="J2" s="131"/>
      <c r="K2" s="131"/>
      <c r="L2" s="131"/>
      <c r="M2" s="131"/>
      <c r="N2" s="131"/>
      <c r="O2" s="131"/>
    </row>
    <row r="4" spans="3:15" x14ac:dyDescent="0.25">
      <c r="C4" s="23" t="s">
        <v>38</v>
      </c>
      <c r="D4" s="23" t="s">
        <v>251</v>
      </c>
      <c r="E4" s="23" t="s">
        <v>265</v>
      </c>
    </row>
    <row r="5" spans="3:15" x14ac:dyDescent="0.25">
      <c r="C5" s="22">
        <v>1</v>
      </c>
      <c r="D5" t="s">
        <v>253</v>
      </c>
      <c r="E5" s="14">
        <v>0.1396</v>
      </c>
    </row>
    <row r="6" spans="3:15" x14ac:dyDescent="0.25">
      <c r="C6" s="22">
        <v>2</v>
      </c>
      <c r="D6" t="s">
        <v>255</v>
      </c>
      <c r="E6" s="14">
        <v>9.2600000000000002E-2</v>
      </c>
    </row>
    <row r="7" spans="3:15" x14ac:dyDescent="0.25">
      <c r="C7" s="22">
        <v>3</v>
      </c>
      <c r="D7" t="s">
        <v>257</v>
      </c>
      <c r="E7" s="14">
        <v>9.0300000000000005E-2</v>
      </c>
    </row>
    <row r="8" spans="3:15" x14ac:dyDescent="0.25">
      <c r="C8" s="22">
        <v>4</v>
      </c>
      <c r="D8" t="s">
        <v>256</v>
      </c>
      <c r="E8" s="14">
        <v>8.3599999999999994E-2</v>
      </c>
    </row>
    <row r="9" spans="3:15" x14ac:dyDescent="0.25">
      <c r="C9" s="22">
        <v>5</v>
      </c>
      <c r="D9" t="s">
        <v>258</v>
      </c>
      <c r="E9" s="14">
        <v>6.9000000000000006E-2</v>
      </c>
    </row>
    <row r="10" spans="3:15" x14ac:dyDescent="0.25">
      <c r="C10" s="22">
        <v>6</v>
      </c>
      <c r="D10" t="s">
        <v>259</v>
      </c>
      <c r="E10" s="14">
        <v>5.5899999999999998E-2</v>
      </c>
    </row>
    <row r="11" spans="3:15" x14ac:dyDescent="0.25">
      <c r="C11" s="22">
        <v>7</v>
      </c>
      <c r="D11" t="s">
        <v>261</v>
      </c>
      <c r="E11" s="14">
        <v>2.64E-2</v>
      </c>
    </row>
    <row r="12" spans="3:15" x14ac:dyDescent="0.25">
      <c r="C12" s="22">
        <v>8</v>
      </c>
      <c r="D12" t="s">
        <v>254</v>
      </c>
      <c r="E12" s="14">
        <v>2.2200000000000001E-2</v>
      </c>
    </row>
    <row r="13" spans="3:15" x14ac:dyDescent="0.25">
      <c r="C13" s="22">
        <v>9</v>
      </c>
      <c r="D13" t="s">
        <v>263</v>
      </c>
      <c r="E13" s="14">
        <v>1.9699999999999999E-2</v>
      </c>
    </row>
    <row r="14" spans="3:15" x14ac:dyDescent="0.25">
      <c r="C14" s="22">
        <v>10</v>
      </c>
      <c r="D14" t="s">
        <v>264</v>
      </c>
      <c r="E14" s="14">
        <v>1.7500000000000002E-2</v>
      </c>
    </row>
    <row r="15" spans="3:15" x14ac:dyDescent="0.25">
      <c r="D15" s="23" t="s">
        <v>46</v>
      </c>
      <c r="E15" s="16">
        <v>0.61680000000000001</v>
      </c>
    </row>
  </sheetData>
  <mergeCells count="1">
    <mergeCell ref="C2:O2"/>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L15"/>
  <sheetViews>
    <sheetView workbookViewId="0">
      <selection activeCell="N17" sqref="N17"/>
    </sheetView>
  </sheetViews>
  <sheetFormatPr defaultRowHeight="15" x14ac:dyDescent="0.25"/>
  <cols>
    <col min="4" max="4" width="68.140625" bestFit="1" customWidth="1"/>
    <col min="5" max="5" width="39.28515625" bestFit="1" customWidth="1"/>
  </cols>
  <sheetData>
    <row r="2" spans="3:12" x14ac:dyDescent="0.25">
      <c r="C2" s="131" t="s">
        <v>377</v>
      </c>
      <c r="D2" s="131"/>
      <c r="E2" s="131"/>
      <c r="F2" s="131"/>
      <c r="G2" s="131"/>
      <c r="H2" s="131"/>
      <c r="I2" s="131"/>
      <c r="J2" s="131"/>
      <c r="K2" s="131"/>
      <c r="L2" s="131"/>
    </row>
    <row r="4" spans="3:12" x14ac:dyDescent="0.25">
      <c r="C4" s="23" t="s">
        <v>38</v>
      </c>
      <c r="D4" s="23" t="s">
        <v>251</v>
      </c>
      <c r="E4" s="23" t="s">
        <v>270</v>
      </c>
    </row>
    <row r="5" spans="3:12" x14ac:dyDescent="0.25">
      <c r="C5" s="24">
        <v>1</v>
      </c>
      <c r="D5" t="s">
        <v>260</v>
      </c>
      <c r="E5" s="14">
        <v>0.1072</v>
      </c>
    </row>
    <row r="6" spans="3:12" x14ac:dyDescent="0.25">
      <c r="C6" s="24">
        <v>2</v>
      </c>
      <c r="D6" t="s">
        <v>254</v>
      </c>
      <c r="E6" s="14">
        <v>8.8900000000000007E-2</v>
      </c>
    </row>
    <row r="7" spans="3:12" x14ac:dyDescent="0.25">
      <c r="C7" s="24">
        <v>3</v>
      </c>
      <c r="D7" t="s">
        <v>262</v>
      </c>
      <c r="E7" s="14">
        <v>8.8499999999999995E-2</v>
      </c>
    </row>
    <row r="8" spans="3:12" x14ac:dyDescent="0.25">
      <c r="C8" s="24">
        <v>4</v>
      </c>
      <c r="D8" t="s">
        <v>266</v>
      </c>
      <c r="E8" s="14">
        <v>8.4400000000000003E-2</v>
      </c>
    </row>
    <row r="9" spans="3:12" x14ac:dyDescent="0.25">
      <c r="C9" s="24">
        <v>5</v>
      </c>
      <c r="D9" t="s">
        <v>253</v>
      </c>
      <c r="E9" s="14">
        <v>6.4100000000000004E-2</v>
      </c>
    </row>
    <row r="10" spans="3:12" x14ac:dyDescent="0.25">
      <c r="C10" s="24">
        <v>6</v>
      </c>
      <c r="D10" t="s">
        <v>267</v>
      </c>
      <c r="E10" s="14">
        <v>3.5400000000000001E-2</v>
      </c>
    </row>
    <row r="11" spans="3:12" x14ac:dyDescent="0.25">
      <c r="C11" s="24">
        <v>7</v>
      </c>
      <c r="D11" t="s">
        <v>268</v>
      </c>
      <c r="E11" s="14">
        <v>3.3700000000000001E-2</v>
      </c>
    </row>
    <row r="12" spans="3:12" x14ac:dyDescent="0.25">
      <c r="C12" s="24">
        <v>8</v>
      </c>
      <c r="D12" t="s">
        <v>255</v>
      </c>
      <c r="E12" s="14">
        <v>3.3700000000000001E-2</v>
      </c>
    </row>
    <row r="13" spans="3:12" x14ac:dyDescent="0.25">
      <c r="C13" s="24">
        <v>9</v>
      </c>
      <c r="D13" t="s">
        <v>256</v>
      </c>
      <c r="E13" s="14">
        <v>3.2300000000000002E-2</v>
      </c>
    </row>
    <row r="14" spans="3:12" x14ac:dyDescent="0.25">
      <c r="C14" s="24">
        <v>10</v>
      </c>
      <c r="D14" t="s">
        <v>269</v>
      </c>
      <c r="E14" s="14">
        <v>3.2300000000000002E-2</v>
      </c>
    </row>
    <row r="15" spans="3:12" x14ac:dyDescent="0.25">
      <c r="D15" s="49" t="s">
        <v>46</v>
      </c>
      <c r="E15" s="16">
        <v>0.60050000000000003</v>
      </c>
    </row>
  </sheetData>
  <mergeCells count="1">
    <mergeCell ref="C2:L2"/>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L15"/>
  <sheetViews>
    <sheetView workbookViewId="0">
      <selection activeCell="E21" sqref="E21"/>
    </sheetView>
  </sheetViews>
  <sheetFormatPr defaultRowHeight="15" x14ac:dyDescent="0.25"/>
  <cols>
    <col min="4" max="4" width="73.85546875" bestFit="1" customWidth="1"/>
    <col min="5" max="5" width="39.140625" bestFit="1" customWidth="1"/>
  </cols>
  <sheetData>
    <row r="2" spans="3:12" x14ac:dyDescent="0.25">
      <c r="C2" s="131" t="s">
        <v>378</v>
      </c>
      <c r="D2" s="131"/>
      <c r="E2" s="131"/>
      <c r="F2" s="131"/>
      <c r="G2" s="131"/>
      <c r="H2" s="131"/>
      <c r="I2" s="131"/>
      <c r="J2" s="131"/>
      <c r="K2" s="131"/>
      <c r="L2" s="131"/>
    </row>
    <row r="4" spans="3:12" x14ac:dyDescent="0.25">
      <c r="C4" s="49" t="s">
        <v>38</v>
      </c>
      <c r="D4" s="49" t="s">
        <v>251</v>
      </c>
      <c r="E4" s="49" t="s">
        <v>273</v>
      </c>
    </row>
    <row r="5" spans="3:12" x14ac:dyDescent="0.25">
      <c r="C5" s="25">
        <v>1</v>
      </c>
      <c r="D5" t="s">
        <v>254</v>
      </c>
      <c r="E5" s="31">
        <v>0.127</v>
      </c>
    </row>
    <row r="6" spans="3:12" x14ac:dyDescent="0.25">
      <c r="C6" s="25">
        <v>2</v>
      </c>
      <c r="D6" t="s">
        <v>271</v>
      </c>
      <c r="E6" s="31">
        <v>0.113</v>
      </c>
    </row>
    <row r="7" spans="3:12" x14ac:dyDescent="0.25">
      <c r="C7" s="25">
        <v>3</v>
      </c>
      <c r="D7" t="s">
        <v>253</v>
      </c>
      <c r="E7" s="31">
        <v>9.0999999999999998E-2</v>
      </c>
    </row>
    <row r="8" spans="3:12" x14ac:dyDescent="0.25">
      <c r="C8" s="25">
        <v>4</v>
      </c>
      <c r="D8" t="s">
        <v>256</v>
      </c>
      <c r="E8" s="31">
        <v>5.3999999999999999E-2</v>
      </c>
    </row>
    <row r="9" spans="3:12" x14ac:dyDescent="0.25">
      <c r="C9" s="25">
        <v>5</v>
      </c>
      <c r="D9" t="s">
        <v>255</v>
      </c>
      <c r="E9" s="31">
        <v>4.5999999999999999E-2</v>
      </c>
    </row>
    <row r="10" spans="3:12" x14ac:dyDescent="0.25">
      <c r="C10" s="25">
        <v>6</v>
      </c>
      <c r="D10" t="s">
        <v>259</v>
      </c>
      <c r="E10" s="31">
        <v>4.3999999999999997E-2</v>
      </c>
    </row>
    <row r="11" spans="3:12" x14ac:dyDescent="0.25">
      <c r="C11" s="25">
        <v>7</v>
      </c>
      <c r="D11" t="s">
        <v>257</v>
      </c>
      <c r="E11" s="31">
        <v>0.04</v>
      </c>
    </row>
    <row r="12" spans="3:12" x14ac:dyDescent="0.25">
      <c r="C12" s="25">
        <v>8</v>
      </c>
      <c r="D12" t="s">
        <v>261</v>
      </c>
      <c r="E12" s="31">
        <v>3.5999999999999997E-2</v>
      </c>
    </row>
    <row r="13" spans="3:12" x14ac:dyDescent="0.25">
      <c r="C13" s="25">
        <v>9</v>
      </c>
      <c r="D13" t="s">
        <v>263</v>
      </c>
      <c r="E13" s="31">
        <v>2.8000000000000001E-2</v>
      </c>
    </row>
    <row r="14" spans="3:12" x14ac:dyDescent="0.25">
      <c r="C14" s="25">
        <v>10</v>
      </c>
      <c r="D14" t="s">
        <v>272</v>
      </c>
      <c r="E14" s="31">
        <v>2.1999999999999999E-2</v>
      </c>
    </row>
    <row r="15" spans="3:12" x14ac:dyDescent="0.25">
      <c r="D15" s="49" t="s">
        <v>46</v>
      </c>
      <c r="E15" s="16">
        <v>0.59960000000000002</v>
      </c>
    </row>
  </sheetData>
  <mergeCells count="1">
    <mergeCell ref="C2:L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G20"/>
  <sheetViews>
    <sheetView workbookViewId="0">
      <selection activeCell="C20" sqref="C20"/>
    </sheetView>
  </sheetViews>
  <sheetFormatPr defaultRowHeight="15" x14ac:dyDescent="0.25"/>
  <cols>
    <col min="3" max="3" width="56.5703125" customWidth="1"/>
    <col min="4" max="7" width="11.5703125" bestFit="1" customWidth="1"/>
  </cols>
  <sheetData>
    <row r="2" spans="3:7" ht="29.25" customHeight="1" x14ac:dyDescent="0.25">
      <c r="C2" s="71" t="s">
        <v>349</v>
      </c>
      <c r="D2" s="1"/>
      <c r="E2" s="1"/>
      <c r="F2" s="1"/>
      <c r="G2" s="1"/>
    </row>
    <row r="4" spans="3:7" x14ac:dyDescent="0.25">
      <c r="C4" s="129" t="s">
        <v>58</v>
      </c>
      <c r="D4" s="127" t="s">
        <v>59</v>
      </c>
      <c r="E4" s="127"/>
      <c r="F4" s="127" t="s">
        <v>60</v>
      </c>
      <c r="G4" s="127"/>
    </row>
    <row r="5" spans="3:7" x14ac:dyDescent="0.25">
      <c r="C5" s="129"/>
      <c r="D5" s="10" t="s">
        <v>2</v>
      </c>
      <c r="E5" s="10" t="s">
        <v>3</v>
      </c>
      <c r="F5" s="10" t="s">
        <v>2</v>
      </c>
      <c r="G5" s="10" t="s">
        <v>3</v>
      </c>
    </row>
    <row r="6" spans="3:7" x14ac:dyDescent="0.25">
      <c r="C6" s="6" t="s">
        <v>61</v>
      </c>
      <c r="D6" s="20">
        <v>442944186</v>
      </c>
      <c r="E6" s="20">
        <v>485253103</v>
      </c>
      <c r="F6" s="20">
        <v>249281852</v>
      </c>
      <c r="G6" s="20">
        <v>267812617</v>
      </c>
    </row>
    <row r="7" spans="3:7" x14ac:dyDescent="0.25">
      <c r="C7" t="s">
        <v>40</v>
      </c>
      <c r="D7" s="35">
        <v>6.2E-2</v>
      </c>
      <c r="E7" s="35">
        <v>5.8999999999999997E-2</v>
      </c>
      <c r="F7" s="35">
        <v>0.19800000000000001</v>
      </c>
      <c r="G7" s="35">
        <v>0.25700000000000001</v>
      </c>
    </row>
    <row r="8" spans="3:7" x14ac:dyDescent="0.25">
      <c r="C8" t="s">
        <v>41</v>
      </c>
      <c r="D8" s="35">
        <v>6.3E-2</v>
      </c>
      <c r="E8" s="35">
        <v>7.9000000000000001E-2</v>
      </c>
      <c r="F8" s="35">
        <v>2E-3</v>
      </c>
      <c r="G8" s="35">
        <v>1E-3</v>
      </c>
    </row>
    <row r="9" spans="3:7" x14ac:dyDescent="0.25">
      <c r="C9" t="s">
        <v>44</v>
      </c>
      <c r="D9" s="35">
        <v>0.19600000000000001</v>
      </c>
      <c r="E9" s="35">
        <v>0.17499999999999999</v>
      </c>
      <c r="F9" s="35">
        <v>0.372</v>
      </c>
      <c r="G9" s="35">
        <v>0.151</v>
      </c>
    </row>
    <row r="10" spans="3:7" x14ac:dyDescent="0.25">
      <c r="C10" t="s">
        <v>54</v>
      </c>
      <c r="D10" s="35">
        <v>6.8000000000000005E-2</v>
      </c>
      <c r="E10" s="35">
        <v>6.9000000000000006E-2</v>
      </c>
      <c r="F10" s="35">
        <v>0.113</v>
      </c>
      <c r="G10" s="35">
        <v>0.27100000000000002</v>
      </c>
    </row>
    <row r="11" spans="3:7" x14ac:dyDescent="0.25">
      <c r="C11" t="s">
        <v>62</v>
      </c>
      <c r="D11" s="35">
        <v>6.0000000000000001E-3</v>
      </c>
      <c r="E11" s="35">
        <v>0</v>
      </c>
      <c r="F11" s="35">
        <v>0</v>
      </c>
      <c r="G11" s="35">
        <v>0</v>
      </c>
    </row>
    <row r="12" spans="3:7" x14ac:dyDescent="0.25">
      <c r="C12" t="s">
        <v>63</v>
      </c>
      <c r="D12" s="35">
        <v>0.01</v>
      </c>
      <c r="E12" s="35">
        <v>8.9999999999999993E-3</v>
      </c>
      <c r="F12" s="35">
        <v>0</v>
      </c>
      <c r="G12" s="35">
        <v>0</v>
      </c>
    </row>
    <row r="13" spans="3:7" x14ac:dyDescent="0.25">
      <c r="C13" t="s">
        <v>64</v>
      </c>
      <c r="D13" s="35">
        <v>3.0000000000000001E-3</v>
      </c>
      <c r="E13" s="35">
        <v>2E-3</v>
      </c>
      <c r="F13" s="35">
        <v>0</v>
      </c>
      <c r="G13" s="35">
        <v>0</v>
      </c>
    </row>
    <row r="14" spans="3:7" x14ac:dyDescent="0.25">
      <c r="C14" t="s">
        <v>42</v>
      </c>
      <c r="D14" s="35">
        <v>7.2999999999999995E-2</v>
      </c>
      <c r="E14" s="35">
        <v>6.8000000000000005E-2</v>
      </c>
      <c r="F14" s="35">
        <v>4.0000000000000001E-3</v>
      </c>
      <c r="G14" s="35">
        <v>3.0000000000000001E-3</v>
      </c>
    </row>
    <row r="15" spans="3:7" x14ac:dyDescent="0.25">
      <c r="C15" t="s">
        <v>43</v>
      </c>
      <c r="D15" s="35">
        <v>3.1E-2</v>
      </c>
      <c r="E15" s="35">
        <v>2.9000000000000001E-2</v>
      </c>
      <c r="F15" s="35">
        <v>0</v>
      </c>
      <c r="G15" s="35">
        <v>0</v>
      </c>
    </row>
    <row r="16" spans="3:7" x14ac:dyDescent="0.25">
      <c r="C16" t="s">
        <v>39</v>
      </c>
      <c r="D16" s="35">
        <v>3.9E-2</v>
      </c>
      <c r="E16" s="35">
        <v>3.9E-2</v>
      </c>
      <c r="F16" s="35">
        <v>1E-3</v>
      </c>
      <c r="G16" s="35">
        <v>3.0000000000000001E-3</v>
      </c>
    </row>
    <row r="17" spans="3:7" x14ac:dyDescent="0.25">
      <c r="C17" t="s">
        <v>52</v>
      </c>
      <c r="D17" s="35">
        <v>0.35899999999999999</v>
      </c>
      <c r="E17" s="35">
        <v>0.35199999999999998</v>
      </c>
      <c r="F17" s="35">
        <v>0.28299999999999997</v>
      </c>
      <c r="G17" s="35">
        <v>0.28299999999999997</v>
      </c>
    </row>
    <row r="18" spans="3:7" x14ac:dyDescent="0.25">
      <c r="C18" t="s">
        <v>45</v>
      </c>
      <c r="D18" s="35">
        <v>1E-3</v>
      </c>
      <c r="E18" s="35">
        <v>1.2E-2</v>
      </c>
      <c r="F18" s="35">
        <v>2.5999999999999999E-2</v>
      </c>
      <c r="G18" s="35">
        <v>0.03</v>
      </c>
    </row>
    <row r="19" spans="3:7" x14ac:dyDescent="0.25">
      <c r="C19" t="s">
        <v>55</v>
      </c>
      <c r="D19" s="35">
        <v>8.8999999999999996E-2</v>
      </c>
      <c r="E19" s="35">
        <v>0.107</v>
      </c>
      <c r="F19" s="35">
        <v>0</v>
      </c>
      <c r="G19" s="35">
        <v>0</v>
      </c>
    </row>
    <row r="20" spans="3:7" x14ac:dyDescent="0.25">
      <c r="C20" s="32" t="s">
        <v>193</v>
      </c>
    </row>
  </sheetData>
  <mergeCells count="3">
    <mergeCell ref="C4:C5"/>
    <mergeCell ref="D4:E4"/>
    <mergeCell ref="F4:G4"/>
  </mergeCell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J15"/>
  <sheetViews>
    <sheetView workbookViewId="0">
      <selection activeCell="D15" sqref="D15"/>
    </sheetView>
  </sheetViews>
  <sheetFormatPr defaultRowHeight="15" x14ac:dyDescent="0.25"/>
  <cols>
    <col min="4" max="4" width="73" bestFit="1" customWidth="1"/>
    <col min="5" max="5" width="39.140625" bestFit="1" customWidth="1"/>
  </cols>
  <sheetData>
    <row r="2" spans="3:10" x14ac:dyDescent="0.25">
      <c r="C2" s="131" t="s">
        <v>379</v>
      </c>
      <c r="D2" s="131"/>
      <c r="E2" s="131"/>
      <c r="F2" s="131"/>
      <c r="G2" s="131"/>
      <c r="H2" s="131"/>
      <c r="I2" s="131"/>
      <c r="J2" s="131"/>
    </row>
    <row r="4" spans="3:10" x14ac:dyDescent="0.25">
      <c r="C4" s="23" t="s">
        <v>38</v>
      </c>
      <c r="D4" s="23" t="s">
        <v>251</v>
      </c>
      <c r="E4" s="23" t="s">
        <v>278</v>
      </c>
    </row>
    <row r="5" spans="3:10" x14ac:dyDescent="0.25">
      <c r="C5" s="22">
        <v>1</v>
      </c>
      <c r="D5" t="s">
        <v>254</v>
      </c>
      <c r="E5" s="11">
        <v>0.50609999999999999</v>
      </c>
    </row>
    <row r="6" spans="3:10" x14ac:dyDescent="0.25">
      <c r="C6" s="22">
        <v>2</v>
      </c>
      <c r="D6" t="s">
        <v>274</v>
      </c>
      <c r="E6" s="11">
        <v>9.3299999999999994E-2</v>
      </c>
    </row>
    <row r="7" spans="3:10" x14ac:dyDescent="0.25">
      <c r="C7" s="22">
        <v>3</v>
      </c>
      <c r="D7" t="s">
        <v>275</v>
      </c>
      <c r="E7" s="11">
        <v>5.3499999999999999E-2</v>
      </c>
    </row>
    <row r="8" spans="3:10" x14ac:dyDescent="0.25">
      <c r="C8" s="22">
        <v>4</v>
      </c>
      <c r="D8" t="s">
        <v>276</v>
      </c>
      <c r="E8" s="11">
        <v>5.2600000000000001E-2</v>
      </c>
    </row>
    <row r="9" spans="3:10" x14ac:dyDescent="0.25">
      <c r="C9" s="22">
        <v>5</v>
      </c>
      <c r="D9" t="s">
        <v>271</v>
      </c>
      <c r="E9" s="11">
        <v>4.2299999999999997E-2</v>
      </c>
    </row>
    <row r="10" spans="3:10" x14ac:dyDescent="0.25">
      <c r="C10" s="22">
        <v>6</v>
      </c>
      <c r="D10" t="s">
        <v>253</v>
      </c>
      <c r="E10" s="11">
        <v>2.8199999999999999E-2</v>
      </c>
    </row>
    <row r="11" spans="3:10" x14ac:dyDescent="0.25">
      <c r="C11" s="22">
        <v>7</v>
      </c>
      <c r="D11" t="s">
        <v>277</v>
      </c>
      <c r="E11" s="11">
        <v>2.4799999999999999E-2</v>
      </c>
    </row>
    <row r="12" spans="3:10" x14ac:dyDescent="0.25">
      <c r="C12" s="22">
        <v>8</v>
      </c>
      <c r="D12" t="s">
        <v>256</v>
      </c>
      <c r="E12" s="11">
        <v>1.72E-2</v>
      </c>
    </row>
    <row r="13" spans="3:10" x14ac:dyDescent="0.25">
      <c r="C13" s="22">
        <v>9</v>
      </c>
      <c r="D13" t="s">
        <v>263</v>
      </c>
      <c r="E13" s="11">
        <v>1.6400000000000001E-2</v>
      </c>
    </row>
    <row r="14" spans="3:10" x14ac:dyDescent="0.25">
      <c r="C14" s="22">
        <v>10</v>
      </c>
      <c r="D14" t="s">
        <v>259</v>
      </c>
      <c r="E14" s="11">
        <v>1.49E-2</v>
      </c>
    </row>
    <row r="15" spans="3:10" x14ac:dyDescent="0.25">
      <c r="D15" s="50" t="s">
        <v>46</v>
      </c>
      <c r="E15" s="12">
        <v>0.84930000000000005</v>
      </c>
    </row>
  </sheetData>
  <mergeCells count="1">
    <mergeCell ref="C2:J2"/>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J17"/>
  <sheetViews>
    <sheetView workbookViewId="0">
      <selection activeCell="H17" sqref="H17"/>
    </sheetView>
  </sheetViews>
  <sheetFormatPr defaultRowHeight="15" x14ac:dyDescent="0.25"/>
  <cols>
    <col min="4" max="4" width="51.42578125" bestFit="1" customWidth="1"/>
    <col min="5" max="5" width="40.140625" bestFit="1" customWidth="1"/>
  </cols>
  <sheetData>
    <row r="2" spans="3:10" x14ac:dyDescent="0.25">
      <c r="C2" s="131" t="s">
        <v>380</v>
      </c>
      <c r="D2" s="131"/>
      <c r="E2" s="131"/>
      <c r="F2" s="131"/>
      <c r="G2" s="131"/>
      <c r="H2" s="131"/>
      <c r="I2" s="131"/>
      <c r="J2" s="131"/>
    </row>
    <row r="4" spans="3:10" x14ac:dyDescent="0.25">
      <c r="C4" s="49" t="s">
        <v>38</v>
      </c>
      <c r="D4" s="49" t="s">
        <v>251</v>
      </c>
      <c r="E4" s="49" t="s">
        <v>284</v>
      </c>
    </row>
    <row r="5" spans="3:10" x14ac:dyDescent="0.25">
      <c r="C5" s="22">
        <v>1</v>
      </c>
      <c r="D5" t="s">
        <v>253</v>
      </c>
      <c r="E5" s="14">
        <v>0.2387</v>
      </c>
    </row>
    <row r="6" spans="3:10" x14ac:dyDescent="0.25">
      <c r="C6" s="22">
        <v>2</v>
      </c>
      <c r="D6" t="s">
        <v>279</v>
      </c>
      <c r="E6" s="14">
        <v>0.13719999999999999</v>
      </c>
    </row>
    <row r="7" spans="3:10" x14ac:dyDescent="0.25">
      <c r="C7" s="22">
        <v>3</v>
      </c>
      <c r="D7" t="s">
        <v>256</v>
      </c>
      <c r="E7" s="14">
        <v>7.9500000000000001E-2</v>
      </c>
    </row>
    <row r="8" spans="3:10" x14ac:dyDescent="0.25">
      <c r="C8" s="22">
        <v>4</v>
      </c>
      <c r="D8" t="s">
        <v>255</v>
      </c>
      <c r="E8" s="14">
        <v>5.6899999999999999E-2</v>
      </c>
    </row>
    <row r="9" spans="3:10" x14ac:dyDescent="0.25">
      <c r="C9" s="22">
        <v>5</v>
      </c>
      <c r="D9" t="s">
        <v>257</v>
      </c>
      <c r="E9" s="14">
        <v>5.6099999999999997E-2</v>
      </c>
    </row>
    <row r="10" spans="3:10" x14ac:dyDescent="0.25">
      <c r="C10" s="22">
        <v>6</v>
      </c>
      <c r="D10" t="s">
        <v>280</v>
      </c>
      <c r="E10" s="14">
        <v>5.1799999999999999E-2</v>
      </c>
    </row>
    <row r="11" spans="3:10" x14ac:dyDescent="0.25">
      <c r="C11" s="22">
        <v>7</v>
      </c>
      <c r="D11" t="s">
        <v>281</v>
      </c>
      <c r="E11" s="14">
        <v>4.8300000000000003E-2</v>
      </c>
    </row>
    <row r="12" spans="3:10" x14ac:dyDescent="0.25">
      <c r="C12" s="22">
        <v>8</v>
      </c>
      <c r="D12" t="s">
        <v>259</v>
      </c>
      <c r="E12" s="14">
        <v>3.3700000000000001E-2</v>
      </c>
    </row>
    <row r="13" spans="3:10" x14ac:dyDescent="0.25">
      <c r="C13" s="22">
        <v>9</v>
      </c>
      <c r="D13" t="s">
        <v>282</v>
      </c>
      <c r="E13" s="14">
        <v>2.07E-2</v>
      </c>
    </row>
    <row r="14" spans="3:10" x14ac:dyDescent="0.25">
      <c r="C14" s="22">
        <v>10</v>
      </c>
      <c r="D14" t="s">
        <v>283</v>
      </c>
      <c r="E14" s="14">
        <v>2.0400000000000001E-2</v>
      </c>
    </row>
    <row r="15" spans="3:10" x14ac:dyDescent="0.25">
      <c r="C15" s="22"/>
      <c r="D15" s="50" t="s">
        <v>46</v>
      </c>
      <c r="E15" s="29" t="s">
        <v>285</v>
      </c>
    </row>
    <row r="17" spans="3:3" x14ac:dyDescent="0.25">
      <c r="C17" s="47" t="s">
        <v>286</v>
      </c>
    </row>
  </sheetData>
  <mergeCells count="1">
    <mergeCell ref="C2:J2"/>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E15"/>
  <sheetViews>
    <sheetView workbookViewId="0">
      <selection activeCell="D19" sqref="D19"/>
    </sheetView>
  </sheetViews>
  <sheetFormatPr defaultRowHeight="15" x14ac:dyDescent="0.25"/>
  <cols>
    <col min="4" max="4" width="55.42578125" bestFit="1" customWidth="1"/>
    <col min="5" max="5" width="39.140625" bestFit="1" customWidth="1"/>
  </cols>
  <sheetData>
    <row r="2" spans="3:5" x14ac:dyDescent="0.25">
      <c r="C2" s="71" t="s">
        <v>381</v>
      </c>
    </row>
    <row r="4" spans="3:5" x14ac:dyDescent="0.25">
      <c r="C4" s="49" t="s">
        <v>38</v>
      </c>
      <c r="D4" s="49" t="s">
        <v>251</v>
      </c>
      <c r="E4" s="49" t="s">
        <v>291</v>
      </c>
    </row>
    <row r="5" spans="3:5" x14ac:dyDescent="0.25">
      <c r="C5" s="22">
        <v>1</v>
      </c>
      <c r="D5" t="s">
        <v>254</v>
      </c>
      <c r="E5" s="11">
        <v>0.26919999999999999</v>
      </c>
    </row>
    <row r="6" spans="3:5" x14ac:dyDescent="0.25">
      <c r="C6" s="22">
        <v>2</v>
      </c>
      <c r="D6" t="s">
        <v>274</v>
      </c>
      <c r="E6" s="11">
        <v>0.11409999999999999</v>
      </c>
    </row>
    <row r="7" spans="3:5" x14ac:dyDescent="0.25">
      <c r="C7" s="22">
        <v>3</v>
      </c>
      <c r="D7" t="s">
        <v>287</v>
      </c>
      <c r="E7" s="11">
        <v>6.9099999999999995E-2</v>
      </c>
    </row>
    <row r="8" spans="3:5" x14ac:dyDescent="0.25">
      <c r="C8" s="22">
        <v>4</v>
      </c>
      <c r="D8" t="s">
        <v>262</v>
      </c>
      <c r="E8" s="11">
        <v>5.8200000000000002E-2</v>
      </c>
    </row>
    <row r="9" spans="3:5" x14ac:dyDescent="0.25">
      <c r="C9" s="22">
        <v>5</v>
      </c>
      <c r="D9" t="s">
        <v>288</v>
      </c>
      <c r="E9" s="11">
        <v>5.6500000000000002E-2</v>
      </c>
    </row>
    <row r="10" spans="3:5" x14ac:dyDescent="0.25">
      <c r="C10" s="22">
        <v>6</v>
      </c>
      <c r="D10" t="s">
        <v>263</v>
      </c>
      <c r="E10" s="11">
        <v>4.9799999999999997E-2</v>
      </c>
    </row>
    <row r="11" spans="3:5" x14ac:dyDescent="0.25">
      <c r="C11" s="22">
        <v>7</v>
      </c>
      <c r="D11" t="s">
        <v>256</v>
      </c>
      <c r="E11" s="11">
        <v>3.8399999999999997E-2</v>
      </c>
    </row>
    <row r="12" spans="3:5" x14ac:dyDescent="0.25">
      <c r="C12" s="22">
        <v>8</v>
      </c>
      <c r="D12" t="s">
        <v>289</v>
      </c>
      <c r="E12" s="11">
        <v>3.7600000000000001E-2</v>
      </c>
    </row>
    <row r="13" spans="3:5" x14ac:dyDescent="0.25">
      <c r="C13" s="22">
        <v>9</v>
      </c>
      <c r="D13" t="s">
        <v>253</v>
      </c>
      <c r="E13" s="11">
        <v>2.1399999999999999E-2</v>
      </c>
    </row>
    <row r="14" spans="3:5" x14ac:dyDescent="0.25">
      <c r="C14" s="22">
        <v>10</v>
      </c>
      <c r="D14" t="s">
        <v>290</v>
      </c>
      <c r="E14" s="11">
        <v>1.9699999999999999E-2</v>
      </c>
    </row>
    <row r="15" spans="3:5" x14ac:dyDescent="0.25">
      <c r="D15" s="49" t="s">
        <v>46</v>
      </c>
      <c r="E15" s="12">
        <v>0.7339</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Q15"/>
  <sheetViews>
    <sheetView workbookViewId="0">
      <selection activeCell="N30" sqref="N30"/>
    </sheetView>
  </sheetViews>
  <sheetFormatPr defaultRowHeight="15" x14ac:dyDescent="0.25"/>
  <cols>
    <col min="4" max="4" width="73.85546875" bestFit="1" customWidth="1"/>
    <col min="5" max="5" width="40.140625" bestFit="1" customWidth="1"/>
  </cols>
  <sheetData>
    <row r="2" spans="3:17" x14ac:dyDescent="0.25">
      <c r="C2" s="131" t="s">
        <v>382</v>
      </c>
      <c r="D2" s="131"/>
      <c r="E2" s="131"/>
      <c r="F2" s="131"/>
      <c r="G2" s="131"/>
      <c r="H2" s="131"/>
      <c r="I2" s="131"/>
      <c r="J2" s="131"/>
      <c r="K2" s="131"/>
      <c r="L2" s="131"/>
      <c r="M2" s="131"/>
      <c r="N2" s="131"/>
      <c r="O2" s="131"/>
      <c r="P2" s="131"/>
      <c r="Q2" s="131"/>
    </row>
    <row r="4" spans="3:17" x14ac:dyDescent="0.25">
      <c r="C4" s="23" t="s">
        <v>38</v>
      </c>
      <c r="D4" s="23" t="s">
        <v>251</v>
      </c>
      <c r="E4" s="23" t="s">
        <v>293</v>
      </c>
    </row>
    <row r="5" spans="3:17" x14ac:dyDescent="0.25">
      <c r="C5" s="24">
        <v>1</v>
      </c>
      <c r="D5" t="s">
        <v>254</v>
      </c>
      <c r="E5" s="14">
        <v>0.13400000000000001</v>
      </c>
    </row>
    <row r="6" spans="3:17" x14ac:dyDescent="0.25">
      <c r="C6" s="24">
        <v>2</v>
      </c>
      <c r="D6" t="s">
        <v>253</v>
      </c>
      <c r="E6" s="14">
        <v>6.8699999999999997E-2</v>
      </c>
    </row>
    <row r="7" spans="3:17" x14ac:dyDescent="0.25">
      <c r="C7" s="24">
        <v>3</v>
      </c>
      <c r="D7" t="s">
        <v>263</v>
      </c>
      <c r="E7" s="14">
        <v>6.4199999999999993E-2</v>
      </c>
    </row>
    <row r="8" spans="3:17" x14ac:dyDescent="0.25">
      <c r="C8" s="24">
        <v>4</v>
      </c>
      <c r="D8" t="s">
        <v>256</v>
      </c>
      <c r="E8" s="14">
        <v>4.6100000000000002E-2</v>
      </c>
    </row>
    <row r="9" spans="3:17" x14ac:dyDescent="0.25">
      <c r="C9" s="24">
        <v>5</v>
      </c>
      <c r="D9" t="s">
        <v>257</v>
      </c>
      <c r="E9" s="14">
        <v>3.6799999999999999E-2</v>
      </c>
    </row>
    <row r="10" spans="3:17" x14ac:dyDescent="0.25">
      <c r="C10" s="24">
        <v>6</v>
      </c>
      <c r="D10" t="s">
        <v>259</v>
      </c>
      <c r="E10" s="14">
        <v>3.4500000000000003E-2</v>
      </c>
    </row>
    <row r="11" spans="3:17" x14ac:dyDescent="0.25">
      <c r="C11" s="24">
        <v>7</v>
      </c>
      <c r="D11" t="s">
        <v>261</v>
      </c>
      <c r="E11" s="14">
        <v>3.4099999999999998E-2</v>
      </c>
    </row>
    <row r="12" spans="3:17" x14ac:dyDescent="0.25">
      <c r="C12" s="24">
        <v>8</v>
      </c>
      <c r="D12" t="s">
        <v>292</v>
      </c>
      <c r="E12" s="14">
        <v>3.39E-2</v>
      </c>
    </row>
    <row r="13" spans="3:17" x14ac:dyDescent="0.25">
      <c r="C13" s="24">
        <v>9</v>
      </c>
      <c r="D13" t="s">
        <v>280</v>
      </c>
      <c r="E13" s="14">
        <v>3.1699999999999999E-2</v>
      </c>
    </row>
    <row r="14" spans="3:17" x14ac:dyDescent="0.25">
      <c r="C14" s="24">
        <v>10</v>
      </c>
      <c r="D14" t="s">
        <v>274</v>
      </c>
      <c r="E14" s="14">
        <v>3.15E-2</v>
      </c>
    </row>
    <row r="15" spans="3:17" x14ac:dyDescent="0.25">
      <c r="D15" s="49" t="s">
        <v>46</v>
      </c>
      <c r="E15" s="16">
        <v>0.51549999999999996</v>
      </c>
    </row>
  </sheetData>
  <mergeCells count="1">
    <mergeCell ref="C2:Q2"/>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Q15"/>
  <sheetViews>
    <sheetView workbookViewId="0">
      <selection activeCell="D15" sqref="D15"/>
    </sheetView>
  </sheetViews>
  <sheetFormatPr defaultRowHeight="15" x14ac:dyDescent="0.25"/>
  <cols>
    <col min="3" max="3" width="7" bestFit="1" customWidth="1"/>
    <col min="4" max="4" width="73.85546875" bestFit="1" customWidth="1"/>
    <col min="5" max="5" width="12.5703125" bestFit="1" customWidth="1"/>
  </cols>
  <sheetData>
    <row r="2" spans="3:17" x14ac:dyDescent="0.25">
      <c r="C2" s="131" t="s">
        <v>383</v>
      </c>
      <c r="D2" s="131"/>
      <c r="E2" s="131"/>
      <c r="F2" s="131"/>
      <c r="G2" s="131"/>
      <c r="H2" s="131"/>
      <c r="I2" s="131"/>
      <c r="J2" s="131"/>
      <c r="K2" s="131"/>
      <c r="L2" s="131"/>
      <c r="M2" s="131"/>
      <c r="N2" s="131"/>
      <c r="O2" s="131"/>
      <c r="P2" s="131"/>
      <c r="Q2" s="131"/>
    </row>
    <row r="4" spans="3:17" x14ac:dyDescent="0.25">
      <c r="C4" s="23" t="s">
        <v>38</v>
      </c>
      <c r="D4" s="23" t="s">
        <v>251</v>
      </c>
      <c r="E4" s="23" t="s">
        <v>51</v>
      </c>
    </row>
    <row r="5" spans="3:17" x14ac:dyDescent="0.25">
      <c r="C5" s="22">
        <v>1</v>
      </c>
      <c r="D5" t="s">
        <v>253</v>
      </c>
      <c r="E5" s="14">
        <v>0.10920000000000001</v>
      </c>
    </row>
    <row r="6" spans="3:17" x14ac:dyDescent="0.25">
      <c r="C6" s="22">
        <v>2</v>
      </c>
      <c r="D6" t="s">
        <v>254</v>
      </c>
      <c r="E6" s="14">
        <v>7.9200000000000007E-2</v>
      </c>
    </row>
    <row r="7" spans="3:17" x14ac:dyDescent="0.25">
      <c r="C7" s="22">
        <v>3</v>
      </c>
      <c r="D7" t="s">
        <v>255</v>
      </c>
      <c r="E7" s="14">
        <v>6.6799999999999998E-2</v>
      </c>
    </row>
    <row r="8" spans="3:17" x14ac:dyDescent="0.25">
      <c r="C8" s="22">
        <v>4</v>
      </c>
      <c r="D8" t="s">
        <v>256</v>
      </c>
      <c r="E8" s="14">
        <v>6.3899999999999998E-2</v>
      </c>
    </row>
    <row r="9" spans="3:17" x14ac:dyDescent="0.25">
      <c r="C9" s="22">
        <v>5</v>
      </c>
      <c r="D9" t="s">
        <v>257</v>
      </c>
      <c r="E9" s="14">
        <v>6.3100000000000003E-2</v>
      </c>
    </row>
    <row r="10" spans="3:17" x14ac:dyDescent="0.25">
      <c r="C10" s="22">
        <v>6</v>
      </c>
      <c r="D10" t="s">
        <v>258</v>
      </c>
      <c r="E10" s="14">
        <v>4.4299999999999999E-2</v>
      </c>
    </row>
    <row r="11" spans="3:17" x14ac:dyDescent="0.25">
      <c r="C11" s="22">
        <v>7</v>
      </c>
      <c r="D11" t="s">
        <v>259</v>
      </c>
      <c r="E11" s="14">
        <v>4.3400000000000001E-2</v>
      </c>
    </row>
    <row r="12" spans="3:17" x14ac:dyDescent="0.25">
      <c r="C12" s="22">
        <v>8</v>
      </c>
      <c r="D12" t="s">
        <v>260</v>
      </c>
      <c r="E12" s="14">
        <v>3.0700000000000002E-2</v>
      </c>
    </row>
    <row r="13" spans="3:17" x14ac:dyDescent="0.25">
      <c r="C13" s="22">
        <v>9</v>
      </c>
      <c r="D13" t="s">
        <v>261</v>
      </c>
      <c r="E13" s="14">
        <v>2.87E-2</v>
      </c>
    </row>
    <row r="14" spans="3:17" x14ac:dyDescent="0.25">
      <c r="C14" s="22">
        <v>10</v>
      </c>
      <c r="D14" t="s">
        <v>262</v>
      </c>
      <c r="E14" s="14">
        <v>2.7300000000000001E-2</v>
      </c>
    </row>
    <row r="15" spans="3:17" x14ac:dyDescent="0.25">
      <c r="D15" s="49" t="s">
        <v>46</v>
      </c>
      <c r="E15" s="29" t="s">
        <v>294</v>
      </c>
    </row>
  </sheetData>
  <mergeCells count="1">
    <mergeCell ref="C2:Q2"/>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M7"/>
  <sheetViews>
    <sheetView workbookViewId="0">
      <selection activeCell="K10" sqref="K10"/>
    </sheetView>
  </sheetViews>
  <sheetFormatPr defaultRowHeight="15" x14ac:dyDescent="0.25"/>
  <cols>
    <col min="3" max="3" width="25.140625" bestFit="1" customWidth="1"/>
    <col min="4" max="7" width="10.140625" bestFit="1" customWidth="1"/>
    <col min="8" max="8" width="26.28515625" bestFit="1" customWidth="1"/>
    <col min="9" max="9" width="10.140625" bestFit="1" customWidth="1"/>
    <col min="10" max="10" width="17.7109375" customWidth="1"/>
  </cols>
  <sheetData>
    <row r="2" spans="3:13" x14ac:dyDescent="0.25">
      <c r="C2" s="131" t="s">
        <v>384</v>
      </c>
      <c r="D2" s="131"/>
      <c r="E2" s="131"/>
      <c r="F2" s="131"/>
      <c r="G2" s="131"/>
      <c r="H2" s="131"/>
      <c r="I2" s="131"/>
      <c r="J2" s="131"/>
      <c r="K2" s="131"/>
      <c r="L2" s="131"/>
      <c r="M2" s="131"/>
    </row>
    <row r="4" spans="3:13" ht="15" customHeight="1" x14ac:dyDescent="0.25">
      <c r="C4" s="129" t="s">
        <v>295</v>
      </c>
      <c r="D4" s="127" t="s">
        <v>296</v>
      </c>
      <c r="E4" s="127"/>
      <c r="F4" s="127"/>
      <c r="G4" s="127"/>
      <c r="H4" s="130" t="s">
        <v>297</v>
      </c>
      <c r="I4" s="70"/>
    </row>
    <row r="5" spans="3:13" x14ac:dyDescent="0.25">
      <c r="C5" s="129"/>
      <c r="D5" s="24" t="s">
        <v>0</v>
      </c>
      <c r="E5" s="24" t="s">
        <v>1</v>
      </c>
      <c r="F5" s="24" t="s">
        <v>2</v>
      </c>
      <c r="G5" s="24" t="s">
        <v>3</v>
      </c>
      <c r="H5" s="130"/>
    </row>
    <row r="6" spans="3:13" x14ac:dyDescent="0.25">
      <c r="C6" t="s">
        <v>30</v>
      </c>
      <c r="D6" s="18">
        <v>52849581</v>
      </c>
      <c r="E6" s="18">
        <v>51603538</v>
      </c>
      <c r="F6" s="18">
        <v>63296467</v>
      </c>
      <c r="G6" s="18">
        <v>65139053</v>
      </c>
      <c r="H6" s="14">
        <v>2.9100000000000001E-2</v>
      </c>
    </row>
    <row r="7" spans="3:13" x14ac:dyDescent="0.25">
      <c r="C7" t="s">
        <v>32</v>
      </c>
      <c r="D7" s="18">
        <v>19634428</v>
      </c>
      <c r="E7" s="18">
        <v>35843957</v>
      </c>
      <c r="F7" s="18">
        <v>39237599</v>
      </c>
      <c r="G7" s="18">
        <v>48497837</v>
      </c>
      <c r="H7" s="14">
        <v>0.23599999999999999</v>
      </c>
    </row>
  </sheetData>
  <mergeCells count="4">
    <mergeCell ref="C2:M2"/>
    <mergeCell ref="C4:C5"/>
    <mergeCell ref="D4:G4"/>
    <mergeCell ref="H4:H5"/>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E15"/>
  <sheetViews>
    <sheetView workbookViewId="0">
      <selection activeCell="J9" sqref="J9"/>
    </sheetView>
  </sheetViews>
  <sheetFormatPr defaultRowHeight="15" x14ac:dyDescent="0.25"/>
  <cols>
    <col min="4" max="4" width="55.42578125" bestFit="1" customWidth="1"/>
    <col min="5" max="5" width="44.28515625" bestFit="1" customWidth="1"/>
    <col min="6" max="6" width="15.7109375" bestFit="1" customWidth="1"/>
  </cols>
  <sheetData>
    <row r="2" spans="3:5" x14ac:dyDescent="0.25">
      <c r="C2" s="71" t="s">
        <v>385</v>
      </c>
    </row>
    <row r="4" spans="3:5" x14ac:dyDescent="0.25">
      <c r="C4" s="49" t="s">
        <v>38</v>
      </c>
      <c r="D4" s="49" t="s">
        <v>251</v>
      </c>
      <c r="E4" s="49" t="s">
        <v>305</v>
      </c>
    </row>
    <row r="5" spans="3:5" x14ac:dyDescent="0.25">
      <c r="C5" s="48">
        <v>1</v>
      </c>
      <c r="D5" t="s">
        <v>277</v>
      </c>
      <c r="E5" s="14">
        <v>0.35439999999999999</v>
      </c>
    </row>
    <row r="6" spans="3:5" x14ac:dyDescent="0.25">
      <c r="C6" s="48">
        <v>2</v>
      </c>
      <c r="D6" t="s">
        <v>272</v>
      </c>
      <c r="E6" s="14">
        <v>0.22289999999999999</v>
      </c>
    </row>
    <row r="7" spans="3:5" x14ac:dyDescent="0.25">
      <c r="C7" s="48">
        <v>3</v>
      </c>
      <c r="D7" t="s">
        <v>306</v>
      </c>
      <c r="E7" s="14">
        <v>0.1027</v>
      </c>
    </row>
    <row r="8" spans="3:5" x14ac:dyDescent="0.25">
      <c r="C8" s="48">
        <v>4</v>
      </c>
      <c r="D8" t="s">
        <v>274</v>
      </c>
      <c r="E8" s="14">
        <v>7.8700000000000006E-2</v>
      </c>
    </row>
    <row r="9" spans="3:5" x14ac:dyDescent="0.25">
      <c r="C9" s="48">
        <v>5</v>
      </c>
      <c r="D9" t="s">
        <v>254</v>
      </c>
      <c r="E9" s="14">
        <v>7.5200000000000003E-2</v>
      </c>
    </row>
    <row r="10" spans="3:5" x14ac:dyDescent="0.25">
      <c r="C10" s="48">
        <v>6</v>
      </c>
      <c r="D10" t="s">
        <v>255</v>
      </c>
      <c r="E10" s="14">
        <v>3.4000000000000002E-2</v>
      </c>
    </row>
    <row r="11" spans="3:5" x14ac:dyDescent="0.25">
      <c r="C11" s="48">
        <v>7</v>
      </c>
      <c r="D11" t="s">
        <v>257</v>
      </c>
      <c r="E11" s="14">
        <v>1.54E-2</v>
      </c>
    </row>
    <row r="12" spans="3:5" x14ac:dyDescent="0.25">
      <c r="C12" s="48">
        <v>8</v>
      </c>
      <c r="D12" t="s">
        <v>259</v>
      </c>
      <c r="E12" s="14">
        <v>1.4E-2</v>
      </c>
    </row>
    <row r="13" spans="3:5" x14ac:dyDescent="0.25">
      <c r="C13" s="48">
        <v>9</v>
      </c>
      <c r="D13" t="s">
        <v>256</v>
      </c>
      <c r="E13" s="14">
        <v>1.3599999999999999E-2</v>
      </c>
    </row>
    <row r="14" spans="3:5" x14ac:dyDescent="0.25">
      <c r="C14" s="48">
        <v>10</v>
      </c>
      <c r="D14" t="s">
        <v>253</v>
      </c>
      <c r="E14" s="14">
        <v>1.2999999999999999E-2</v>
      </c>
    </row>
    <row r="15" spans="3:5" x14ac:dyDescent="0.25">
      <c r="D15" s="50" t="s">
        <v>46</v>
      </c>
      <c r="E15" s="29" t="s">
        <v>307</v>
      </c>
    </row>
  </sheetData>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E15"/>
  <sheetViews>
    <sheetView workbookViewId="0">
      <selection activeCell="H9" sqref="H9"/>
    </sheetView>
  </sheetViews>
  <sheetFormatPr defaultRowHeight="15" x14ac:dyDescent="0.25"/>
  <cols>
    <col min="3" max="3" width="7" bestFit="1" customWidth="1"/>
    <col min="4" max="4" width="73" bestFit="1" customWidth="1"/>
    <col min="5" max="5" width="35.85546875" bestFit="1" customWidth="1"/>
    <col min="6" max="6" width="15.28515625" bestFit="1" customWidth="1"/>
  </cols>
  <sheetData>
    <row r="2" spans="3:5" x14ac:dyDescent="0.25">
      <c r="C2" s="131" t="s">
        <v>386</v>
      </c>
      <c r="D2" s="131"/>
      <c r="E2" s="131"/>
    </row>
    <row r="4" spans="3:5" x14ac:dyDescent="0.25">
      <c r="C4" s="49" t="s">
        <v>38</v>
      </c>
      <c r="D4" s="49" t="s">
        <v>251</v>
      </c>
      <c r="E4" s="49" t="s">
        <v>308</v>
      </c>
    </row>
    <row r="5" spans="3:5" x14ac:dyDescent="0.25">
      <c r="C5" s="48">
        <v>1</v>
      </c>
      <c r="D5" t="s">
        <v>272</v>
      </c>
      <c r="E5" s="14">
        <v>0.38879999999999998</v>
      </c>
    </row>
    <row r="6" spans="3:5" x14ac:dyDescent="0.25">
      <c r="C6" s="48">
        <v>2</v>
      </c>
      <c r="D6" t="s">
        <v>254</v>
      </c>
      <c r="E6" s="14">
        <v>0.1313</v>
      </c>
    </row>
    <row r="7" spans="3:5" x14ac:dyDescent="0.25">
      <c r="C7" s="48">
        <v>3</v>
      </c>
      <c r="D7" t="s">
        <v>274</v>
      </c>
      <c r="E7" s="14">
        <v>0.129</v>
      </c>
    </row>
    <row r="8" spans="3:5" x14ac:dyDescent="0.25">
      <c r="C8" s="48">
        <v>4</v>
      </c>
      <c r="D8" t="s">
        <v>306</v>
      </c>
      <c r="E8" s="14">
        <v>8.9200000000000002E-2</v>
      </c>
    </row>
    <row r="9" spans="3:5" x14ac:dyDescent="0.25">
      <c r="C9" s="48">
        <v>5</v>
      </c>
      <c r="D9" t="s">
        <v>255</v>
      </c>
      <c r="E9" s="14">
        <v>5.9299999999999999E-2</v>
      </c>
    </row>
    <row r="10" spans="3:5" x14ac:dyDescent="0.25">
      <c r="C10" s="48">
        <v>6</v>
      </c>
      <c r="D10" t="s">
        <v>253</v>
      </c>
      <c r="E10" s="14">
        <v>2.2700000000000001E-2</v>
      </c>
    </row>
    <row r="11" spans="3:5" x14ac:dyDescent="0.25">
      <c r="C11" s="48">
        <v>7</v>
      </c>
      <c r="D11" t="s">
        <v>271</v>
      </c>
      <c r="E11" s="14">
        <v>1.89E-2</v>
      </c>
    </row>
    <row r="12" spans="3:5" x14ac:dyDescent="0.25">
      <c r="C12" s="48">
        <v>8</v>
      </c>
      <c r="D12" t="s">
        <v>257</v>
      </c>
      <c r="E12" s="14">
        <v>1.8599999999999998E-2</v>
      </c>
    </row>
    <row r="13" spans="3:5" x14ac:dyDescent="0.25">
      <c r="C13" s="48">
        <v>9</v>
      </c>
      <c r="D13" t="s">
        <v>309</v>
      </c>
      <c r="E13" s="14">
        <v>1.32E-2</v>
      </c>
    </row>
    <row r="14" spans="3:5" x14ac:dyDescent="0.25">
      <c r="C14" s="48">
        <v>10</v>
      </c>
      <c r="D14" t="s">
        <v>259</v>
      </c>
      <c r="E14" s="14">
        <v>1.3100000000000001E-2</v>
      </c>
    </row>
    <row r="15" spans="3:5" x14ac:dyDescent="0.25">
      <c r="D15" s="50" t="s">
        <v>46</v>
      </c>
      <c r="E15" s="29" t="s">
        <v>310</v>
      </c>
    </row>
  </sheetData>
  <mergeCells count="1">
    <mergeCell ref="C2:E2"/>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E15"/>
  <sheetViews>
    <sheetView workbookViewId="0">
      <selection activeCell="J8" sqref="J8"/>
    </sheetView>
  </sheetViews>
  <sheetFormatPr defaultRowHeight="15" x14ac:dyDescent="0.25"/>
  <cols>
    <col min="3" max="3" width="7" bestFit="1" customWidth="1"/>
    <col min="4" max="4" width="55.42578125" bestFit="1" customWidth="1"/>
    <col min="5" max="5" width="35.85546875" bestFit="1" customWidth="1"/>
    <col min="6" max="6" width="15.28515625" bestFit="1" customWidth="1"/>
  </cols>
  <sheetData>
    <row r="2" spans="3:5" x14ac:dyDescent="0.25">
      <c r="C2" s="131" t="s">
        <v>387</v>
      </c>
      <c r="D2" s="131"/>
      <c r="E2" s="131"/>
    </row>
    <row r="4" spans="3:5" x14ac:dyDescent="0.25">
      <c r="C4" s="49" t="s">
        <v>38</v>
      </c>
      <c r="D4" s="49" t="s">
        <v>251</v>
      </c>
      <c r="E4" s="49" t="s">
        <v>311</v>
      </c>
    </row>
    <row r="5" spans="3:5" x14ac:dyDescent="0.25">
      <c r="C5" s="48">
        <v>1</v>
      </c>
      <c r="D5" t="s">
        <v>277</v>
      </c>
      <c r="E5" s="14">
        <v>0.81879999999999997</v>
      </c>
    </row>
    <row r="6" spans="3:5" x14ac:dyDescent="0.25">
      <c r="C6" s="48">
        <v>2</v>
      </c>
      <c r="D6" t="s">
        <v>306</v>
      </c>
      <c r="E6" s="14">
        <v>0.12089999999999999</v>
      </c>
    </row>
    <row r="7" spans="3:5" x14ac:dyDescent="0.25">
      <c r="C7" s="48">
        <v>3</v>
      </c>
      <c r="D7" t="s">
        <v>256</v>
      </c>
      <c r="E7" s="14">
        <v>1.84E-2</v>
      </c>
    </row>
    <row r="8" spans="3:5" x14ac:dyDescent="0.25">
      <c r="C8" s="48">
        <v>4</v>
      </c>
      <c r="D8" t="s">
        <v>259</v>
      </c>
      <c r="E8" s="14">
        <v>1.52E-2</v>
      </c>
    </row>
    <row r="9" spans="3:5" x14ac:dyDescent="0.25">
      <c r="C9" s="48">
        <v>5</v>
      </c>
      <c r="D9" t="s">
        <v>274</v>
      </c>
      <c r="E9" s="14">
        <v>1.12E-2</v>
      </c>
    </row>
    <row r="10" spans="3:5" x14ac:dyDescent="0.25">
      <c r="C10" s="48">
        <v>6</v>
      </c>
      <c r="D10" t="s">
        <v>257</v>
      </c>
      <c r="E10" s="14">
        <v>1.12E-2</v>
      </c>
    </row>
    <row r="11" spans="3:5" x14ac:dyDescent="0.25">
      <c r="C11" s="48">
        <v>7</v>
      </c>
      <c r="D11" t="s">
        <v>312</v>
      </c>
      <c r="E11" s="14">
        <v>1.2999999999999999E-3</v>
      </c>
    </row>
    <row r="12" spans="3:5" x14ac:dyDescent="0.25">
      <c r="C12" s="48">
        <v>8</v>
      </c>
      <c r="D12" t="s">
        <v>313</v>
      </c>
      <c r="E12" s="14">
        <v>1E-3</v>
      </c>
    </row>
    <row r="13" spans="3:5" x14ac:dyDescent="0.25">
      <c r="C13" s="48">
        <v>9</v>
      </c>
      <c r="D13" t="s">
        <v>314</v>
      </c>
      <c r="E13" s="14">
        <v>5.0000000000000001E-4</v>
      </c>
    </row>
    <row r="14" spans="3:5" x14ac:dyDescent="0.25">
      <c r="C14" s="48">
        <v>10</v>
      </c>
      <c r="D14" t="s">
        <v>315</v>
      </c>
      <c r="E14" s="14">
        <v>2.9999999999999997E-4</v>
      </c>
    </row>
    <row r="15" spans="3:5" x14ac:dyDescent="0.25">
      <c r="D15" s="49" t="s">
        <v>46</v>
      </c>
      <c r="E15" s="16">
        <v>0.99890000000000001</v>
      </c>
    </row>
  </sheetData>
  <mergeCells count="1">
    <mergeCell ref="C2:E2"/>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I5"/>
  <sheetViews>
    <sheetView workbookViewId="0">
      <selection activeCell="Q34" sqref="Q33:Q34"/>
    </sheetView>
  </sheetViews>
  <sheetFormatPr defaultRowHeight="15" x14ac:dyDescent="0.25"/>
  <cols>
    <col min="3" max="3" width="38.85546875" bestFit="1" customWidth="1"/>
    <col min="4" max="9" width="11.140625" bestFit="1" customWidth="1"/>
  </cols>
  <sheetData>
    <row r="2" spans="3:9" x14ac:dyDescent="0.25">
      <c r="C2" s="131" t="s">
        <v>400</v>
      </c>
      <c r="D2" s="131"/>
      <c r="E2" s="131"/>
      <c r="F2" s="131"/>
      <c r="G2" s="131"/>
      <c r="H2" s="131"/>
      <c r="I2" s="131"/>
    </row>
    <row r="4" spans="3:9" x14ac:dyDescent="0.25">
      <c r="C4" s="129" t="s">
        <v>316</v>
      </c>
      <c r="D4" s="49" t="s">
        <v>0</v>
      </c>
      <c r="E4" s="49" t="s">
        <v>1</v>
      </c>
      <c r="F4" s="49" t="s">
        <v>2</v>
      </c>
      <c r="G4" s="49" t="s">
        <v>3</v>
      </c>
      <c r="H4" s="48"/>
    </row>
    <row r="5" spans="3:9" x14ac:dyDescent="0.25">
      <c r="C5" s="129"/>
      <c r="D5" s="18">
        <v>379144472</v>
      </c>
      <c r="E5" s="18">
        <v>535633620</v>
      </c>
      <c r="F5" s="18">
        <v>527581292</v>
      </c>
      <c r="G5" s="18">
        <v>466258059</v>
      </c>
      <c r="H5" s="48"/>
    </row>
  </sheetData>
  <mergeCells count="2">
    <mergeCell ref="C2:I2"/>
    <mergeCell ref="C4: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G8"/>
  <sheetViews>
    <sheetView workbookViewId="0">
      <selection activeCell="C8" sqref="C8"/>
    </sheetView>
  </sheetViews>
  <sheetFormatPr defaultRowHeight="15" x14ac:dyDescent="0.25"/>
  <cols>
    <col min="4" max="8" width="10.140625" bestFit="1" customWidth="1"/>
  </cols>
  <sheetData>
    <row r="2" spans="3:7" x14ac:dyDescent="0.25">
      <c r="C2" s="71" t="s">
        <v>350</v>
      </c>
    </row>
    <row r="4" spans="3:7" x14ac:dyDescent="0.25">
      <c r="D4" s="10" t="s">
        <v>0</v>
      </c>
      <c r="E4" s="10" t="s">
        <v>1</v>
      </c>
      <c r="F4" s="10" t="s">
        <v>2</v>
      </c>
      <c r="G4" s="10" t="s">
        <v>3</v>
      </c>
    </row>
    <row r="5" spans="3:7" x14ac:dyDescent="0.25">
      <c r="C5" s="6" t="s">
        <v>4</v>
      </c>
      <c r="D5" s="13">
        <v>14969937</v>
      </c>
      <c r="E5" s="13">
        <v>13233207</v>
      </c>
      <c r="F5" s="13">
        <v>14453447</v>
      </c>
      <c r="G5" s="13">
        <v>14804613</v>
      </c>
    </row>
    <row r="6" spans="3:7" x14ac:dyDescent="0.25">
      <c r="C6" s="6" t="s">
        <v>5</v>
      </c>
      <c r="D6" s="13">
        <v>1460068</v>
      </c>
      <c r="E6" s="13">
        <v>1408840</v>
      </c>
      <c r="F6" s="13">
        <v>1706492</v>
      </c>
      <c r="G6" s="13">
        <v>2339767</v>
      </c>
    </row>
    <row r="7" spans="3:7" x14ac:dyDescent="0.25">
      <c r="C7" s="6" t="s">
        <v>6</v>
      </c>
      <c r="D7" s="15">
        <v>16430005</v>
      </c>
      <c r="E7" s="15">
        <v>14642047</v>
      </c>
      <c r="F7" s="15">
        <v>16159939</v>
      </c>
      <c r="G7" s="15">
        <v>17144380</v>
      </c>
    </row>
    <row r="8" spans="3:7" x14ac:dyDescent="0.25">
      <c r="C8" s="32" t="s">
        <v>193</v>
      </c>
    </row>
  </sheetData>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L15"/>
  <sheetViews>
    <sheetView workbookViewId="0">
      <selection activeCell="H7" sqref="H7"/>
    </sheetView>
  </sheetViews>
  <sheetFormatPr defaultRowHeight="15" x14ac:dyDescent="0.25"/>
  <cols>
    <col min="3" max="3" width="11.140625" bestFit="1" customWidth="1"/>
    <col min="4" max="4" width="73.85546875" bestFit="1" customWidth="1"/>
    <col min="5" max="5" width="49.85546875" bestFit="1" customWidth="1"/>
    <col min="6" max="6" width="12.5703125" bestFit="1" customWidth="1"/>
  </cols>
  <sheetData>
    <row r="2" spans="3:12" x14ac:dyDescent="0.25">
      <c r="C2" s="141" t="s">
        <v>388</v>
      </c>
      <c r="D2" s="141"/>
      <c r="E2" s="141"/>
      <c r="F2" s="141"/>
      <c r="G2" s="141"/>
      <c r="H2" s="141"/>
      <c r="I2" s="141"/>
      <c r="J2" s="141"/>
      <c r="K2" s="141"/>
      <c r="L2" s="141"/>
    </row>
    <row r="4" spans="3:12" x14ac:dyDescent="0.25">
      <c r="C4" s="49" t="s">
        <v>38</v>
      </c>
      <c r="D4" s="49" t="s">
        <v>251</v>
      </c>
      <c r="E4" s="49" t="s">
        <v>51</v>
      </c>
    </row>
    <row r="5" spans="3:12" x14ac:dyDescent="0.25">
      <c r="C5" s="48">
        <v>1</v>
      </c>
      <c r="D5" t="s">
        <v>253</v>
      </c>
      <c r="E5" s="14">
        <v>0.1036</v>
      </c>
    </row>
    <row r="6" spans="3:12" x14ac:dyDescent="0.25">
      <c r="C6" s="48">
        <v>2</v>
      </c>
      <c r="D6" t="s">
        <v>254</v>
      </c>
      <c r="E6" s="14">
        <v>7.2599999999999998E-2</v>
      </c>
    </row>
    <row r="7" spans="3:12" x14ac:dyDescent="0.25">
      <c r="C7" s="48">
        <v>3</v>
      </c>
      <c r="D7" t="s">
        <v>256</v>
      </c>
      <c r="E7" s="14">
        <v>6.0499999999999998E-2</v>
      </c>
    </row>
    <row r="8" spans="3:12" x14ac:dyDescent="0.25">
      <c r="C8" s="48">
        <v>4</v>
      </c>
      <c r="D8" t="s">
        <v>255</v>
      </c>
      <c r="E8" s="14">
        <v>5.74E-2</v>
      </c>
    </row>
    <row r="9" spans="3:12" x14ac:dyDescent="0.25">
      <c r="C9" s="48">
        <v>5</v>
      </c>
      <c r="D9" t="s">
        <v>257</v>
      </c>
      <c r="E9" s="14">
        <v>4.8099999999999997E-2</v>
      </c>
    </row>
    <row r="10" spans="3:12" x14ac:dyDescent="0.25">
      <c r="C10" s="48">
        <v>6</v>
      </c>
      <c r="D10" t="s">
        <v>259</v>
      </c>
      <c r="E10" s="14">
        <v>4.2500000000000003E-2</v>
      </c>
    </row>
    <row r="11" spans="3:12" x14ac:dyDescent="0.25">
      <c r="C11" s="48">
        <v>7</v>
      </c>
      <c r="D11" t="s">
        <v>261</v>
      </c>
      <c r="E11" s="14">
        <v>3.9899999999999998E-2</v>
      </c>
    </row>
    <row r="12" spans="3:12" x14ac:dyDescent="0.25">
      <c r="C12" s="48">
        <v>8</v>
      </c>
      <c r="D12" t="s">
        <v>262</v>
      </c>
      <c r="E12" s="14">
        <v>3.61E-2</v>
      </c>
    </row>
    <row r="13" spans="3:12" x14ac:dyDescent="0.25">
      <c r="C13" s="48">
        <v>9</v>
      </c>
      <c r="D13" t="s">
        <v>317</v>
      </c>
      <c r="E13" s="14">
        <v>3.3099999999999997E-2</v>
      </c>
    </row>
    <row r="14" spans="3:12" x14ac:dyDescent="0.25">
      <c r="C14" s="48">
        <v>10</v>
      </c>
      <c r="D14" t="s">
        <v>258</v>
      </c>
      <c r="E14" s="14">
        <v>3.0700000000000002E-2</v>
      </c>
    </row>
    <row r="15" spans="3:12" x14ac:dyDescent="0.25">
      <c r="D15" s="49" t="s">
        <v>318</v>
      </c>
      <c r="E15" s="16">
        <v>0.52439999999999998</v>
      </c>
    </row>
  </sheetData>
  <mergeCells count="1">
    <mergeCell ref="C2:L2"/>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P15"/>
  <sheetViews>
    <sheetView workbookViewId="0">
      <selection activeCell="H8" sqref="H8"/>
    </sheetView>
  </sheetViews>
  <sheetFormatPr defaultRowHeight="15" x14ac:dyDescent="0.25"/>
  <cols>
    <col min="3" max="3" width="11.140625" bestFit="1" customWidth="1"/>
    <col min="4" max="4" width="73.85546875" bestFit="1" customWidth="1"/>
    <col min="5" max="5" width="62" bestFit="1" customWidth="1"/>
    <col min="6" max="6" width="12.5703125" bestFit="1" customWidth="1"/>
  </cols>
  <sheetData>
    <row r="2" spans="3:16" x14ac:dyDescent="0.25">
      <c r="C2" s="141" t="s">
        <v>389</v>
      </c>
      <c r="D2" s="141"/>
      <c r="E2" s="141"/>
      <c r="F2" s="141"/>
      <c r="G2" s="141"/>
      <c r="H2" s="141"/>
      <c r="I2" s="66"/>
      <c r="J2" s="66"/>
      <c r="K2" s="66"/>
      <c r="L2" s="66"/>
      <c r="M2" s="66"/>
      <c r="N2" s="9"/>
      <c r="O2" s="9"/>
      <c r="P2" s="9"/>
    </row>
    <row r="4" spans="3:16" x14ac:dyDescent="0.25">
      <c r="C4" s="49" t="s">
        <v>38</v>
      </c>
      <c r="D4" s="49" t="s">
        <v>251</v>
      </c>
      <c r="E4" s="49" t="s">
        <v>51</v>
      </c>
    </row>
    <row r="5" spans="3:16" x14ac:dyDescent="0.25">
      <c r="C5" s="48">
        <v>1</v>
      </c>
      <c r="D5" t="s">
        <v>253</v>
      </c>
      <c r="E5" s="14">
        <v>0.1381</v>
      </c>
    </row>
    <row r="6" spans="3:16" x14ac:dyDescent="0.25">
      <c r="C6" s="48">
        <v>2</v>
      </c>
      <c r="D6" t="s">
        <v>255</v>
      </c>
      <c r="E6" s="14">
        <v>9.7900000000000001E-2</v>
      </c>
    </row>
    <row r="7" spans="3:16" x14ac:dyDescent="0.25">
      <c r="C7" s="48">
        <v>3</v>
      </c>
      <c r="D7" t="s">
        <v>256</v>
      </c>
      <c r="E7" s="14">
        <v>8.5500000000000007E-2</v>
      </c>
    </row>
    <row r="8" spans="3:16" x14ac:dyDescent="0.25">
      <c r="C8" s="48">
        <v>4</v>
      </c>
      <c r="D8" t="s">
        <v>257</v>
      </c>
      <c r="E8" s="14">
        <v>7.5899999999999995E-2</v>
      </c>
    </row>
    <row r="9" spans="3:16" x14ac:dyDescent="0.25">
      <c r="C9" s="48">
        <v>5</v>
      </c>
      <c r="D9" t="s">
        <v>258</v>
      </c>
      <c r="E9" s="14">
        <v>6.6199999999999995E-2</v>
      </c>
    </row>
    <row r="10" spans="3:16" x14ac:dyDescent="0.25">
      <c r="C10" s="48">
        <v>6</v>
      </c>
      <c r="D10" t="s">
        <v>259</v>
      </c>
      <c r="E10" s="14">
        <v>5.8799999999999998E-2</v>
      </c>
    </row>
    <row r="11" spans="3:16" x14ac:dyDescent="0.25">
      <c r="C11" s="48">
        <v>7</v>
      </c>
      <c r="D11" t="s">
        <v>261</v>
      </c>
      <c r="E11" s="14">
        <v>2.6700000000000002E-2</v>
      </c>
    </row>
    <row r="12" spans="3:16" x14ac:dyDescent="0.25">
      <c r="C12" s="48">
        <v>8</v>
      </c>
      <c r="D12" t="s">
        <v>263</v>
      </c>
      <c r="E12" s="14">
        <v>2.1100000000000001E-2</v>
      </c>
    </row>
    <row r="13" spans="3:16" x14ac:dyDescent="0.25">
      <c r="C13" s="48">
        <v>9</v>
      </c>
      <c r="D13" t="s">
        <v>264</v>
      </c>
      <c r="E13" s="14">
        <v>1.8499999999999999E-2</v>
      </c>
    </row>
    <row r="14" spans="3:16" x14ac:dyDescent="0.25">
      <c r="C14" s="48">
        <v>10</v>
      </c>
      <c r="D14" t="s">
        <v>319</v>
      </c>
      <c r="E14" s="14">
        <v>1.7299999999999999E-2</v>
      </c>
    </row>
    <row r="15" spans="3:16" x14ac:dyDescent="0.25">
      <c r="D15" s="49" t="s">
        <v>320</v>
      </c>
      <c r="E15" s="16">
        <v>0.60619999999999996</v>
      </c>
    </row>
  </sheetData>
  <mergeCells count="1">
    <mergeCell ref="C2:H2"/>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O15"/>
  <sheetViews>
    <sheetView workbookViewId="0">
      <selection activeCell="M31" sqref="M31"/>
    </sheetView>
  </sheetViews>
  <sheetFormatPr defaultRowHeight="15" x14ac:dyDescent="0.25"/>
  <cols>
    <col min="3" max="3" width="10.7109375" bestFit="1" customWidth="1"/>
    <col min="4" max="4" width="73.85546875" bestFit="1" customWidth="1"/>
    <col min="5" max="5" width="61" bestFit="1" customWidth="1"/>
    <col min="6" max="6" width="12.5703125" bestFit="1" customWidth="1"/>
  </cols>
  <sheetData>
    <row r="2" spans="3:15" x14ac:dyDescent="0.25">
      <c r="C2" s="141" t="s">
        <v>390</v>
      </c>
      <c r="D2" s="141"/>
      <c r="E2" s="141"/>
      <c r="F2" s="141"/>
      <c r="G2" s="141"/>
      <c r="H2" s="141"/>
      <c r="I2" s="141"/>
      <c r="J2" s="141"/>
      <c r="K2" s="141"/>
      <c r="L2" s="141"/>
      <c r="M2" s="141"/>
      <c r="N2" s="141"/>
      <c r="O2" s="141"/>
    </row>
    <row r="4" spans="3:15" x14ac:dyDescent="0.25">
      <c r="C4" s="49" t="s">
        <v>38</v>
      </c>
      <c r="D4" s="49" t="s">
        <v>251</v>
      </c>
      <c r="E4" s="49" t="s">
        <v>51</v>
      </c>
    </row>
    <row r="5" spans="3:15" x14ac:dyDescent="0.25">
      <c r="C5" s="48">
        <v>1</v>
      </c>
      <c r="D5" t="s">
        <v>260</v>
      </c>
      <c r="E5" s="14">
        <v>0.10920000000000001</v>
      </c>
    </row>
    <row r="6" spans="3:15" x14ac:dyDescent="0.25">
      <c r="C6" s="48">
        <v>2</v>
      </c>
      <c r="D6" t="s">
        <v>262</v>
      </c>
      <c r="E6" s="14">
        <v>0.1091</v>
      </c>
    </row>
    <row r="7" spans="3:15" x14ac:dyDescent="0.25">
      <c r="C7" s="48">
        <v>3</v>
      </c>
      <c r="D7" t="s">
        <v>266</v>
      </c>
      <c r="E7" s="14">
        <v>9.4200000000000006E-2</v>
      </c>
    </row>
    <row r="8" spans="3:15" x14ac:dyDescent="0.25">
      <c r="C8" s="48">
        <v>4</v>
      </c>
      <c r="D8" t="s">
        <v>253</v>
      </c>
      <c r="E8" s="14">
        <v>8.2299999999999998E-2</v>
      </c>
    </row>
    <row r="9" spans="3:15" x14ac:dyDescent="0.25">
      <c r="C9" s="48">
        <v>5</v>
      </c>
      <c r="D9" t="s">
        <v>269</v>
      </c>
      <c r="E9" s="14">
        <v>4.4699999999999997E-2</v>
      </c>
    </row>
    <row r="10" spans="3:15" x14ac:dyDescent="0.25">
      <c r="C10" s="48">
        <v>6</v>
      </c>
      <c r="D10" t="s">
        <v>268</v>
      </c>
      <c r="E10" s="14">
        <v>4.02E-2</v>
      </c>
    </row>
    <row r="11" spans="3:15" x14ac:dyDescent="0.25">
      <c r="C11" s="48">
        <v>7</v>
      </c>
      <c r="D11" t="s">
        <v>267</v>
      </c>
      <c r="E11" s="14">
        <v>3.8199999999999998E-2</v>
      </c>
    </row>
    <row r="12" spans="3:15" x14ac:dyDescent="0.25">
      <c r="C12" s="48">
        <v>8</v>
      </c>
      <c r="D12" t="s">
        <v>256</v>
      </c>
      <c r="E12" s="14">
        <v>3.6400000000000002E-2</v>
      </c>
    </row>
    <row r="13" spans="3:15" x14ac:dyDescent="0.25">
      <c r="C13" s="48">
        <v>9</v>
      </c>
      <c r="D13" t="s">
        <v>261</v>
      </c>
      <c r="E13" s="14">
        <v>3.2500000000000001E-2</v>
      </c>
    </row>
    <row r="14" spans="3:15" x14ac:dyDescent="0.25">
      <c r="C14" s="48">
        <v>10</v>
      </c>
      <c r="D14" t="s">
        <v>255</v>
      </c>
      <c r="E14" s="14">
        <v>3.0599999999999999E-2</v>
      </c>
    </row>
    <row r="15" spans="3:15" x14ac:dyDescent="0.25">
      <c r="D15" s="49" t="s">
        <v>321</v>
      </c>
      <c r="E15" s="16">
        <v>0.61739999999999995</v>
      </c>
    </row>
  </sheetData>
  <mergeCells count="1">
    <mergeCell ref="C2:O2"/>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N15"/>
  <sheetViews>
    <sheetView workbookViewId="0">
      <selection activeCell="J9" sqref="J9"/>
    </sheetView>
  </sheetViews>
  <sheetFormatPr defaultRowHeight="15" x14ac:dyDescent="0.25"/>
  <cols>
    <col min="3" max="3" width="10.7109375" bestFit="1" customWidth="1"/>
    <col min="4" max="4" width="73" bestFit="1" customWidth="1"/>
    <col min="5" max="5" width="49" bestFit="1" customWidth="1"/>
    <col min="6" max="6" width="12.5703125" bestFit="1" customWidth="1"/>
  </cols>
  <sheetData>
    <row r="2" spans="3:14" x14ac:dyDescent="0.25">
      <c r="C2" s="131" t="s">
        <v>391</v>
      </c>
      <c r="D2" s="131"/>
      <c r="E2" s="131"/>
      <c r="F2" s="131"/>
      <c r="G2" s="131"/>
      <c r="H2" s="131"/>
      <c r="I2" s="131"/>
      <c r="J2" s="131"/>
      <c r="K2" s="131"/>
      <c r="L2" s="131"/>
      <c r="M2" s="131"/>
      <c r="N2" s="131"/>
    </row>
    <row r="4" spans="3:14" x14ac:dyDescent="0.25">
      <c r="C4" s="49" t="s">
        <v>38</v>
      </c>
      <c r="D4" s="49" t="s">
        <v>251</v>
      </c>
      <c r="E4" s="49" t="s">
        <v>51</v>
      </c>
    </row>
    <row r="5" spans="3:14" x14ac:dyDescent="0.25">
      <c r="C5" s="48">
        <v>1</v>
      </c>
      <c r="D5" t="s">
        <v>272</v>
      </c>
      <c r="E5" s="14">
        <v>0.43869999999999998</v>
      </c>
    </row>
    <row r="6" spans="3:14" x14ac:dyDescent="0.25">
      <c r="C6" s="48">
        <v>2</v>
      </c>
      <c r="D6" t="s">
        <v>277</v>
      </c>
      <c r="E6" s="14">
        <v>0.38150000000000001</v>
      </c>
    </row>
    <row r="7" spans="3:14" x14ac:dyDescent="0.25">
      <c r="C7" s="48">
        <v>3</v>
      </c>
      <c r="D7" t="s">
        <v>306</v>
      </c>
      <c r="E7" s="14">
        <v>3.4000000000000002E-2</v>
      </c>
    </row>
    <row r="8" spans="3:14" x14ac:dyDescent="0.25">
      <c r="C8" s="48">
        <v>4</v>
      </c>
      <c r="D8" t="s">
        <v>274</v>
      </c>
      <c r="E8" s="14">
        <v>3.2199999999999999E-2</v>
      </c>
    </row>
    <row r="9" spans="3:14" x14ac:dyDescent="0.25">
      <c r="C9" s="48">
        <v>5</v>
      </c>
      <c r="D9" t="s">
        <v>254</v>
      </c>
      <c r="E9" s="14">
        <v>2.2100000000000002E-2</v>
      </c>
    </row>
    <row r="10" spans="3:14" x14ac:dyDescent="0.25">
      <c r="C10" s="48">
        <v>6</v>
      </c>
      <c r="D10" t="s">
        <v>255</v>
      </c>
      <c r="E10" s="14">
        <v>2.06E-2</v>
      </c>
    </row>
    <row r="11" spans="3:14" x14ac:dyDescent="0.25">
      <c r="C11" s="48">
        <v>7</v>
      </c>
      <c r="D11" t="s">
        <v>271</v>
      </c>
      <c r="E11" s="14">
        <v>1.2200000000000001E-2</v>
      </c>
    </row>
    <row r="12" spans="3:14" x14ac:dyDescent="0.25">
      <c r="C12" s="48">
        <v>8</v>
      </c>
      <c r="D12" t="s">
        <v>257</v>
      </c>
      <c r="E12" s="14">
        <v>1.1599999999999999E-2</v>
      </c>
    </row>
    <row r="13" spans="3:14" x14ac:dyDescent="0.25">
      <c r="C13" s="48">
        <v>9</v>
      </c>
      <c r="D13" t="s">
        <v>259</v>
      </c>
      <c r="E13" s="14">
        <v>6.6E-3</v>
      </c>
    </row>
    <row r="14" spans="3:14" x14ac:dyDescent="0.25">
      <c r="C14" s="48">
        <v>10</v>
      </c>
      <c r="D14" t="s">
        <v>253</v>
      </c>
      <c r="E14" s="14">
        <v>6.3E-3</v>
      </c>
    </row>
    <row r="15" spans="3:14" x14ac:dyDescent="0.25">
      <c r="D15" s="50" t="s">
        <v>321</v>
      </c>
      <c r="E15" s="16">
        <v>0.9657</v>
      </c>
    </row>
  </sheetData>
  <mergeCells count="1">
    <mergeCell ref="C2:N2"/>
  </mergeCell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15"/>
  <sheetViews>
    <sheetView workbookViewId="0">
      <selection activeCell="I18" sqref="I18"/>
    </sheetView>
  </sheetViews>
  <sheetFormatPr defaultRowHeight="15" x14ac:dyDescent="0.25"/>
  <cols>
    <col min="3" max="3" width="10.7109375" bestFit="1" customWidth="1"/>
    <col min="4" max="4" width="73" bestFit="1" customWidth="1"/>
    <col min="5" max="5" width="60" bestFit="1" customWidth="1"/>
    <col min="6" max="6" width="12.5703125" bestFit="1" customWidth="1"/>
  </cols>
  <sheetData>
    <row r="2" spans="3:11" x14ac:dyDescent="0.25">
      <c r="C2" s="131" t="s">
        <v>392</v>
      </c>
      <c r="D2" s="131"/>
      <c r="E2" s="131"/>
      <c r="F2" s="131"/>
      <c r="G2" s="131"/>
      <c r="H2" s="131"/>
      <c r="I2" s="131"/>
      <c r="J2" s="1"/>
      <c r="K2" s="1"/>
    </row>
    <row r="4" spans="3:11" x14ac:dyDescent="0.25">
      <c r="C4" s="49" t="s">
        <v>38</v>
      </c>
      <c r="D4" s="6" t="s">
        <v>251</v>
      </c>
      <c r="E4" s="125" t="s">
        <v>51</v>
      </c>
    </row>
    <row r="5" spans="3:11" x14ac:dyDescent="0.25">
      <c r="C5" s="48">
        <v>1</v>
      </c>
      <c r="D5" t="s">
        <v>272</v>
      </c>
      <c r="E5" s="14">
        <v>0.74750000000000005</v>
      </c>
    </row>
    <row r="6" spans="3:11" x14ac:dyDescent="0.25">
      <c r="C6" s="48">
        <v>2</v>
      </c>
      <c r="D6" t="s">
        <v>274</v>
      </c>
      <c r="E6" s="14">
        <v>5.4800000000000001E-2</v>
      </c>
    </row>
    <row r="7" spans="3:11" x14ac:dyDescent="0.25">
      <c r="C7" s="48">
        <v>3</v>
      </c>
      <c r="D7" t="s">
        <v>254</v>
      </c>
      <c r="E7" s="14">
        <v>3.7600000000000001E-2</v>
      </c>
    </row>
    <row r="8" spans="3:11" x14ac:dyDescent="0.25">
      <c r="C8" s="48">
        <v>4</v>
      </c>
      <c r="D8" t="s">
        <v>255</v>
      </c>
      <c r="E8" s="14">
        <v>3.5099999999999999E-2</v>
      </c>
    </row>
    <row r="9" spans="3:11" x14ac:dyDescent="0.25">
      <c r="C9" s="48">
        <v>5</v>
      </c>
      <c r="D9" t="s">
        <v>271</v>
      </c>
      <c r="E9" s="14">
        <v>2.0799999999999999E-2</v>
      </c>
    </row>
    <row r="10" spans="3:11" x14ac:dyDescent="0.25">
      <c r="C10" s="48">
        <v>6</v>
      </c>
      <c r="D10" t="s">
        <v>257</v>
      </c>
      <c r="E10" s="14">
        <v>1.7500000000000002E-2</v>
      </c>
    </row>
    <row r="11" spans="3:11" x14ac:dyDescent="0.25">
      <c r="C11" s="48">
        <v>7</v>
      </c>
      <c r="D11" t="s">
        <v>306</v>
      </c>
      <c r="E11" s="14">
        <v>1.6299999999999999E-2</v>
      </c>
    </row>
    <row r="12" spans="3:11" x14ac:dyDescent="0.25">
      <c r="C12" s="48">
        <v>8</v>
      </c>
      <c r="D12" t="s">
        <v>253</v>
      </c>
      <c r="E12" s="14">
        <v>1.0699999999999999E-2</v>
      </c>
    </row>
    <row r="13" spans="3:11" x14ac:dyDescent="0.25">
      <c r="C13" s="48">
        <v>9</v>
      </c>
      <c r="D13" t="s">
        <v>259</v>
      </c>
      <c r="E13" s="14">
        <v>6.7000000000000002E-3</v>
      </c>
    </row>
    <row r="14" spans="3:11" x14ac:dyDescent="0.25">
      <c r="C14" s="48">
        <v>10</v>
      </c>
      <c r="D14" t="s">
        <v>276</v>
      </c>
      <c r="E14" s="14">
        <v>5.4000000000000003E-3</v>
      </c>
    </row>
    <row r="15" spans="3:11" x14ac:dyDescent="0.25">
      <c r="D15" s="50" t="s">
        <v>321</v>
      </c>
      <c r="E15" s="29" t="s">
        <v>322</v>
      </c>
    </row>
  </sheetData>
  <mergeCells count="1">
    <mergeCell ref="C2:I2"/>
  </mergeCells>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O15"/>
  <sheetViews>
    <sheetView workbookViewId="0">
      <selection activeCell="I10" sqref="I10"/>
    </sheetView>
  </sheetViews>
  <sheetFormatPr defaultRowHeight="15" x14ac:dyDescent="0.25"/>
  <cols>
    <col min="3" max="3" width="10.7109375" bestFit="1" customWidth="1"/>
    <col min="4" max="4" width="59.140625" bestFit="1" customWidth="1"/>
    <col min="5" max="5" width="60" bestFit="1" customWidth="1"/>
    <col min="6" max="6" width="12.5703125" bestFit="1" customWidth="1"/>
  </cols>
  <sheetData>
    <row r="2" spans="3:15" x14ac:dyDescent="0.25">
      <c r="C2" s="131" t="s">
        <v>393</v>
      </c>
      <c r="D2" s="131"/>
      <c r="E2" s="131"/>
      <c r="F2" s="131"/>
      <c r="G2" s="131"/>
      <c r="H2" s="131"/>
      <c r="I2" s="131"/>
      <c r="J2" s="131"/>
      <c r="K2" s="131"/>
      <c r="L2" s="131"/>
      <c r="M2" s="131"/>
      <c r="N2" s="131"/>
      <c r="O2" s="131"/>
    </row>
    <row r="4" spans="3:15" x14ac:dyDescent="0.25">
      <c r="C4" s="49" t="s">
        <v>38</v>
      </c>
      <c r="D4" s="49" t="s">
        <v>251</v>
      </c>
      <c r="E4" s="49" t="s">
        <v>51</v>
      </c>
    </row>
    <row r="5" spans="3:15" x14ac:dyDescent="0.25">
      <c r="C5" s="48">
        <v>1</v>
      </c>
      <c r="D5" t="s">
        <v>277</v>
      </c>
      <c r="E5" s="14">
        <v>0.91930000000000001</v>
      </c>
    </row>
    <row r="6" spans="3:15" x14ac:dyDescent="0.25">
      <c r="C6" s="48">
        <v>2</v>
      </c>
      <c r="D6" t="s">
        <v>306</v>
      </c>
      <c r="E6" s="14">
        <v>5.91E-2</v>
      </c>
    </row>
    <row r="7" spans="3:15" x14ac:dyDescent="0.25">
      <c r="C7" s="48">
        <v>3</v>
      </c>
      <c r="D7" t="s">
        <v>256</v>
      </c>
      <c r="E7" s="14">
        <v>7.7000000000000002E-3</v>
      </c>
    </row>
    <row r="8" spans="3:15" x14ac:dyDescent="0.25">
      <c r="C8" s="48">
        <v>4</v>
      </c>
      <c r="D8" t="s">
        <v>259</v>
      </c>
      <c r="E8" s="14">
        <v>6.6E-3</v>
      </c>
    </row>
    <row r="9" spans="3:15" x14ac:dyDescent="0.25">
      <c r="C9" s="48">
        <v>5</v>
      </c>
      <c r="D9" t="s">
        <v>257</v>
      </c>
      <c r="E9" s="14">
        <v>3.2000000000000002E-3</v>
      </c>
    </row>
    <row r="10" spans="3:15" x14ac:dyDescent="0.25">
      <c r="C10" s="48">
        <v>6</v>
      </c>
      <c r="D10" t="s">
        <v>323</v>
      </c>
      <c r="E10" s="14">
        <v>3.0000000000000001E-3</v>
      </c>
    </row>
    <row r="11" spans="3:15" x14ac:dyDescent="0.25">
      <c r="C11" s="48">
        <v>7</v>
      </c>
      <c r="D11" t="s">
        <v>315</v>
      </c>
      <c r="E11" s="14">
        <v>4.0000000000000002E-4</v>
      </c>
    </row>
    <row r="12" spans="3:15" x14ac:dyDescent="0.25">
      <c r="C12" s="48">
        <v>8</v>
      </c>
      <c r="D12" t="s">
        <v>281</v>
      </c>
      <c r="E12" s="14">
        <v>2.9999999999999997E-4</v>
      </c>
    </row>
    <row r="13" spans="3:15" x14ac:dyDescent="0.25">
      <c r="C13" s="48">
        <v>9</v>
      </c>
      <c r="D13" t="s">
        <v>324</v>
      </c>
      <c r="E13" s="14">
        <v>1E-4</v>
      </c>
    </row>
    <row r="14" spans="3:15" x14ac:dyDescent="0.25">
      <c r="C14" s="48">
        <v>10</v>
      </c>
      <c r="D14" t="s">
        <v>325</v>
      </c>
      <c r="E14" s="14">
        <v>1E-4</v>
      </c>
    </row>
    <row r="15" spans="3:15" x14ac:dyDescent="0.25">
      <c r="D15" s="49" t="s">
        <v>321</v>
      </c>
      <c r="E15" s="16">
        <v>0.99970000000000003</v>
      </c>
    </row>
  </sheetData>
  <mergeCells count="1">
    <mergeCell ref="C2:O2"/>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I8"/>
  <sheetViews>
    <sheetView workbookViewId="0">
      <selection activeCell="E14" sqref="E14"/>
    </sheetView>
  </sheetViews>
  <sheetFormatPr defaultRowHeight="15" x14ac:dyDescent="0.25"/>
  <cols>
    <col min="3" max="3" width="12.28515625" bestFit="1" customWidth="1"/>
    <col min="4" max="4" width="56.42578125" bestFit="1" customWidth="1"/>
    <col min="5" max="5" width="22" bestFit="1" customWidth="1"/>
    <col min="6" max="6" width="19.5703125" bestFit="1" customWidth="1"/>
    <col min="7" max="7" width="13.42578125" bestFit="1" customWidth="1"/>
    <col min="8" max="8" width="14.85546875" bestFit="1" customWidth="1"/>
    <col min="9" max="9" width="12" bestFit="1" customWidth="1"/>
  </cols>
  <sheetData>
    <row r="2" spans="3:9" x14ac:dyDescent="0.25">
      <c r="C2" s="131" t="s">
        <v>394</v>
      </c>
      <c r="D2" s="131"/>
      <c r="E2" s="131"/>
      <c r="F2" s="131"/>
      <c r="G2" s="131"/>
      <c r="H2" s="131"/>
      <c r="I2" s="131"/>
    </row>
    <row r="4" spans="3:9" x14ac:dyDescent="0.25">
      <c r="C4" s="129" t="s">
        <v>326</v>
      </c>
      <c r="D4" s="129" t="s">
        <v>327</v>
      </c>
      <c r="E4" s="129" t="s">
        <v>328</v>
      </c>
      <c r="F4" s="129" t="s">
        <v>329</v>
      </c>
      <c r="G4" s="129"/>
      <c r="H4" s="129"/>
      <c r="I4" s="129"/>
    </row>
    <row r="5" spans="3:9" x14ac:dyDescent="0.25">
      <c r="C5" s="129"/>
      <c r="D5" s="129"/>
      <c r="E5" s="129"/>
      <c r="F5" s="49" t="s">
        <v>330</v>
      </c>
      <c r="G5" s="49" t="s">
        <v>331</v>
      </c>
      <c r="H5" s="49" t="s">
        <v>332</v>
      </c>
      <c r="I5" s="49" t="s">
        <v>333</v>
      </c>
    </row>
    <row r="6" spans="3:9" x14ac:dyDescent="0.25">
      <c r="C6" t="s">
        <v>334</v>
      </c>
      <c r="D6" s="13">
        <v>269465835</v>
      </c>
      <c r="E6" s="13">
        <v>265548398</v>
      </c>
      <c r="F6" s="13">
        <v>3917437</v>
      </c>
      <c r="G6" s="13">
        <v>2874928</v>
      </c>
      <c r="H6" s="13">
        <v>37049</v>
      </c>
      <c r="I6" s="13">
        <v>1005460</v>
      </c>
    </row>
    <row r="7" spans="3:9" x14ac:dyDescent="0.25">
      <c r="C7" t="s">
        <v>335</v>
      </c>
      <c r="D7" s="13">
        <v>201085159</v>
      </c>
      <c r="E7" s="13">
        <v>199588389</v>
      </c>
      <c r="F7" s="28" t="s">
        <v>337</v>
      </c>
      <c r="G7" s="13">
        <v>1078320</v>
      </c>
      <c r="H7" s="13">
        <v>30849</v>
      </c>
      <c r="I7" s="13">
        <v>387601</v>
      </c>
    </row>
    <row r="8" spans="3:9" x14ac:dyDescent="0.25">
      <c r="C8" s="49" t="s">
        <v>336</v>
      </c>
      <c r="D8" s="14">
        <v>0.34010000000000001</v>
      </c>
      <c r="E8" s="14">
        <v>0.33050000000000002</v>
      </c>
      <c r="F8" s="14">
        <v>1.6173</v>
      </c>
      <c r="G8" s="14">
        <v>1.6660999999999999</v>
      </c>
      <c r="H8" s="14">
        <v>0.20100000000000001</v>
      </c>
      <c r="I8" s="14">
        <v>1.5941000000000001</v>
      </c>
    </row>
  </sheetData>
  <mergeCells count="5">
    <mergeCell ref="C2:I2"/>
    <mergeCell ref="F4:I4"/>
    <mergeCell ref="C4:C5"/>
    <mergeCell ref="D4:D5"/>
    <mergeCell ref="E4:E5"/>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8"/>
  <sheetViews>
    <sheetView workbookViewId="0">
      <selection activeCell="D12" sqref="D12"/>
    </sheetView>
  </sheetViews>
  <sheetFormatPr defaultRowHeight="15" x14ac:dyDescent="0.25"/>
  <cols>
    <col min="3" max="3" width="12.28515625" bestFit="1" customWidth="1"/>
    <col min="4" max="4" width="53.42578125" bestFit="1" customWidth="1"/>
    <col min="5" max="5" width="22" bestFit="1" customWidth="1"/>
    <col min="6" max="6" width="19.5703125" bestFit="1" customWidth="1"/>
    <col min="7" max="7" width="13.42578125" bestFit="1" customWidth="1"/>
    <col min="8" max="8" width="14.85546875" bestFit="1" customWidth="1"/>
    <col min="9" max="9" width="12" bestFit="1" customWidth="1"/>
  </cols>
  <sheetData>
    <row r="2" spans="3:11" x14ac:dyDescent="0.25">
      <c r="C2" s="131" t="s">
        <v>395</v>
      </c>
      <c r="D2" s="131"/>
      <c r="E2" s="131"/>
      <c r="F2" s="131"/>
      <c r="G2" s="131"/>
      <c r="H2" s="131"/>
      <c r="I2" s="131"/>
      <c r="J2" s="131"/>
      <c r="K2" s="131"/>
    </row>
    <row r="4" spans="3:11" x14ac:dyDescent="0.25">
      <c r="C4" s="129" t="s">
        <v>326</v>
      </c>
      <c r="D4" s="129" t="s">
        <v>338</v>
      </c>
      <c r="E4" s="129" t="s">
        <v>328</v>
      </c>
      <c r="F4" s="127" t="s">
        <v>339</v>
      </c>
      <c r="G4" s="127"/>
      <c r="H4" s="127"/>
      <c r="I4" s="127"/>
    </row>
    <row r="5" spans="3:11" x14ac:dyDescent="0.25">
      <c r="C5" s="129"/>
      <c r="D5" s="129"/>
      <c r="E5" s="129"/>
      <c r="F5" s="6" t="s">
        <v>330</v>
      </c>
      <c r="G5" s="6" t="s">
        <v>331</v>
      </c>
      <c r="H5" s="6" t="s">
        <v>332</v>
      </c>
      <c r="I5" s="6" t="s">
        <v>333</v>
      </c>
    </row>
    <row r="6" spans="3:11" x14ac:dyDescent="0.25">
      <c r="C6" t="s">
        <v>334</v>
      </c>
      <c r="D6" s="13">
        <v>153538236</v>
      </c>
      <c r="E6" s="13">
        <v>125592844</v>
      </c>
      <c r="F6" s="13">
        <v>27945392</v>
      </c>
      <c r="G6" s="13">
        <v>7242371</v>
      </c>
      <c r="H6" s="13">
        <v>3548592</v>
      </c>
      <c r="I6" s="13">
        <v>17154429</v>
      </c>
    </row>
    <row r="7" spans="3:11" x14ac:dyDescent="0.25">
      <c r="C7" t="s">
        <v>335</v>
      </c>
      <c r="D7" s="13">
        <v>127199514</v>
      </c>
      <c r="E7" s="13">
        <v>102460590</v>
      </c>
      <c r="F7" s="28" t="s">
        <v>340</v>
      </c>
      <c r="G7" s="13">
        <v>9333007</v>
      </c>
      <c r="H7" s="13">
        <v>2359408</v>
      </c>
      <c r="I7" s="13">
        <v>13046509</v>
      </c>
    </row>
    <row r="8" spans="3:11" x14ac:dyDescent="0.25">
      <c r="C8" s="49" t="s">
        <v>336</v>
      </c>
      <c r="D8" s="14">
        <v>0.20710000000000001</v>
      </c>
      <c r="E8" s="14">
        <v>0.2258</v>
      </c>
      <c r="F8" s="14">
        <v>0.12959999999999999</v>
      </c>
      <c r="G8" s="14">
        <v>-0.224</v>
      </c>
      <c r="H8" s="14">
        <v>0.504</v>
      </c>
      <c r="I8" s="14">
        <v>0.31490000000000001</v>
      </c>
    </row>
  </sheetData>
  <mergeCells count="5">
    <mergeCell ref="C2:K2"/>
    <mergeCell ref="F4:I4"/>
    <mergeCell ref="E4:E5"/>
    <mergeCell ref="C4:C5"/>
    <mergeCell ref="D4:D5"/>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7"/>
  <sheetViews>
    <sheetView workbookViewId="0">
      <selection activeCell="S27" sqref="S27"/>
    </sheetView>
  </sheetViews>
  <sheetFormatPr defaultRowHeight="15" x14ac:dyDescent="0.25"/>
  <cols>
    <col min="3" max="3" width="12.28515625" bestFit="1" customWidth="1"/>
    <col min="4" max="4" width="42.28515625" bestFit="1" customWidth="1"/>
    <col min="5" max="5" width="21.7109375" bestFit="1" customWidth="1"/>
    <col min="6" max="6" width="20.7109375" bestFit="1" customWidth="1"/>
  </cols>
  <sheetData>
    <row r="2" spans="3:11" x14ac:dyDescent="0.25">
      <c r="C2" s="142" t="s">
        <v>396</v>
      </c>
      <c r="D2" s="142"/>
      <c r="E2" s="142"/>
      <c r="F2" s="142"/>
      <c r="G2" s="142"/>
      <c r="H2" s="142"/>
      <c r="I2" s="142"/>
      <c r="J2" s="142"/>
      <c r="K2" s="142"/>
    </row>
    <row r="4" spans="3:11" x14ac:dyDescent="0.25">
      <c r="C4" s="37" t="s">
        <v>341</v>
      </c>
      <c r="D4" s="37" t="s">
        <v>342</v>
      </c>
      <c r="E4" s="37" t="s">
        <v>343</v>
      </c>
      <c r="F4" s="37" t="s">
        <v>344</v>
      </c>
    </row>
    <row r="5" spans="3:11" x14ac:dyDescent="0.25">
      <c r="C5" t="s">
        <v>334</v>
      </c>
      <c r="D5" s="13">
        <v>580027686</v>
      </c>
      <c r="E5" s="13">
        <v>562860490</v>
      </c>
      <c r="F5" s="13">
        <v>17167196</v>
      </c>
    </row>
    <row r="6" spans="3:11" x14ac:dyDescent="0.25">
      <c r="C6" t="s">
        <v>335</v>
      </c>
      <c r="D6" s="17">
        <v>467663753</v>
      </c>
      <c r="E6" s="17">
        <v>449817605</v>
      </c>
      <c r="F6" s="17">
        <v>17846148</v>
      </c>
    </row>
    <row r="7" spans="3:11" x14ac:dyDescent="0.25">
      <c r="C7" s="49" t="s">
        <v>345</v>
      </c>
      <c r="D7" s="16">
        <v>0.24030000000000001</v>
      </c>
      <c r="E7" s="16">
        <v>0.25130000000000002</v>
      </c>
      <c r="F7" s="16">
        <v>-3.7999999999999999E-2</v>
      </c>
    </row>
  </sheetData>
  <mergeCells count="1">
    <mergeCell ref="C2:K2"/>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49"/>
  <sheetViews>
    <sheetView workbookViewId="0">
      <selection activeCell="T32" sqref="T32"/>
    </sheetView>
  </sheetViews>
  <sheetFormatPr defaultRowHeight="15" x14ac:dyDescent="0.25"/>
  <cols>
    <col min="2" max="2" width="12" bestFit="1" customWidth="1"/>
    <col min="3" max="4" width="11.42578125" bestFit="1" customWidth="1"/>
    <col min="5" max="5" width="9.42578125" bestFit="1" customWidth="1"/>
    <col min="6" max="6" width="10.42578125" bestFit="1" customWidth="1"/>
    <col min="9" max="10" width="11.42578125" bestFit="1" customWidth="1"/>
    <col min="11" max="11" width="13" bestFit="1" customWidth="1"/>
    <col min="14" max="16" width="10.42578125" bestFit="1" customWidth="1"/>
    <col min="19" max="19" width="10.42578125" bestFit="1" customWidth="1"/>
    <col min="20" max="20" width="13" bestFit="1" customWidth="1"/>
  </cols>
  <sheetData>
    <row r="2" spans="1:21" x14ac:dyDescent="0.25">
      <c r="A2" s="85" t="s">
        <v>21</v>
      </c>
      <c r="B2" s="83" t="s">
        <v>14</v>
      </c>
      <c r="C2" s="83" t="s">
        <v>19</v>
      </c>
      <c r="D2" s="83" t="s">
        <v>13</v>
      </c>
      <c r="E2" s="84" t="s">
        <v>20</v>
      </c>
      <c r="F2" s="83" t="s">
        <v>24</v>
      </c>
      <c r="G2" s="83" t="s">
        <v>26</v>
      </c>
      <c r="H2" s="83" t="s">
        <v>29</v>
      </c>
      <c r="I2" s="83" t="s">
        <v>12</v>
      </c>
      <c r="J2" s="83" t="s">
        <v>25</v>
      </c>
      <c r="K2" s="83" t="s">
        <v>16</v>
      </c>
      <c r="L2" s="83" t="s">
        <v>18</v>
      </c>
      <c r="M2" s="83" t="s">
        <v>17</v>
      </c>
      <c r="N2" s="83" t="s">
        <v>27</v>
      </c>
      <c r="O2" s="83" t="s">
        <v>15</v>
      </c>
      <c r="P2" s="83" t="s">
        <v>23</v>
      </c>
      <c r="Q2" s="83" t="s">
        <v>22</v>
      </c>
      <c r="R2" s="83" t="s">
        <v>28</v>
      </c>
      <c r="S2" s="86"/>
    </row>
    <row r="3" spans="1:21" x14ac:dyDescent="0.25">
      <c r="A3" s="82">
        <v>0.56910000000000005</v>
      </c>
      <c r="B3" s="82">
        <v>0.20369999999999999</v>
      </c>
      <c r="C3" s="82">
        <v>8.6800000000000002E-2</v>
      </c>
      <c r="D3" s="82">
        <v>4.4299999999999999E-2</v>
      </c>
      <c r="E3" s="82">
        <v>3.1099999999999999E-2</v>
      </c>
      <c r="F3" s="82">
        <v>2.4299999999999999E-2</v>
      </c>
      <c r="G3" s="82">
        <v>1.6199999999999999E-2</v>
      </c>
      <c r="H3" s="82">
        <v>5.4999999999999997E-3</v>
      </c>
      <c r="I3" s="82">
        <v>4.4999999999999997E-3</v>
      </c>
      <c r="J3" s="82">
        <v>4.4000000000000003E-3</v>
      </c>
      <c r="K3" s="82">
        <v>3.3999999999999998E-3</v>
      </c>
      <c r="L3" s="82">
        <v>2.3999999999999998E-3</v>
      </c>
      <c r="M3" s="82">
        <v>1.4E-3</v>
      </c>
      <c r="N3" s="82">
        <v>1.1999999999999999E-3</v>
      </c>
      <c r="O3" s="82">
        <v>6.9999999999999999E-4</v>
      </c>
      <c r="P3" s="82">
        <v>6.9999999999999999E-4</v>
      </c>
      <c r="Q3" s="82">
        <v>2.0000000000000001E-4</v>
      </c>
      <c r="R3" s="82">
        <v>0</v>
      </c>
    </row>
    <row r="5" spans="1:21" x14ac:dyDescent="0.25">
      <c r="A5" s="85" t="s">
        <v>21</v>
      </c>
      <c r="B5" s="83" t="s">
        <v>14</v>
      </c>
      <c r="C5" s="83" t="s">
        <v>19</v>
      </c>
      <c r="D5" s="83" t="s">
        <v>13</v>
      </c>
      <c r="E5" s="84" t="s">
        <v>20</v>
      </c>
      <c r="F5" s="83" t="s">
        <v>24</v>
      </c>
      <c r="G5" s="83" t="s">
        <v>26</v>
      </c>
      <c r="H5" s="83" t="s">
        <v>29</v>
      </c>
      <c r="I5" s="83" t="s">
        <v>12</v>
      </c>
      <c r="J5" s="83" t="s">
        <v>25</v>
      </c>
      <c r="K5" s="83" t="s">
        <v>401</v>
      </c>
      <c r="L5" s="83"/>
      <c r="M5" s="83"/>
      <c r="N5" s="83"/>
      <c r="O5" s="83"/>
      <c r="P5" s="83"/>
      <c r="Q5" s="83"/>
      <c r="R5" s="83"/>
      <c r="S5" s="86"/>
    </row>
    <row r="6" spans="1:21" x14ac:dyDescent="0.25">
      <c r="A6" s="82">
        <v>0.56910000000000005</v>
      </c>
      <c r="B6" s="82">
        <v>0.20369999999999999</v>
      </c>
      <c r="C6" s="82">
        <v>8.6800000000000002E-2</v>
      </c>
      <c r="D6" s="82">
        <v>4.4299999999999999E-2</v>
      </c>
      <c r="E6" s="82">
        <v>3.1099999999999999E-2</v>
      </c>
      <c r="F6" s="82">
        <v>2.4299999999999999E-2</v>
      </c>
      <c r="G6" s="82">
        <v>1.6199999999999999E-2</v>
      </c>
      <c r="H6" s="82">
        <v>5.4999999999999997E-3</v>
      </c>
      <c r="I6" s="82">
        <v>4.4999999999999997E-3</v>
      </c>
      <c r="J6" s="82">
        <v>4.4000000000000003E-3</v>
      </c>
      <c r="K6" s="81">
        <f>SUM(K3:R3)</f>
        <v>9.9999999999999985E-3</v>
      </c>
    </row>
    <row r="8" spans="1:21" x14ac:dyDescent="0.25">
      <c r="A8">
        <v>2024</v>
      </c>
      <c r="B8" s="83" t="s">
        <v>12</v>
      </c>
      <c r="C8" s="83" t="s">
        <v>13</v>
      </c>
      <c r="D8" s="83" t="s">
        <v>14</v>
      </c>
      <c r="E8" s="84" t="s">
        <v>15</v>
      </c>
      <c r="F8" s="83" t="s">
        <v>16</v>
      </c>
      <c r="G8" s="83" t="s">
        <v>17</v>
      </c>
      <c r="H8" s="83" t="s">
        <v>18</v>
      </c>
      <c r="I8" s="83" t="s">
        <v>19</v>
      </c>
      <c r="J8" s="83" t="s">
        <v>20</v>
      </c>
      <c r="K8" s="83" t="s">
        <v>21</v>
      </c>
      <c r="L8" s="83" t="s">
        <v>22</v>
      </c>
      <c r="M8" s="83" t="s">
        <v>23</v>
      </c>
      <c r="N8" s="83" t="s">
        <v>24</v>
      </c>
      <c r="O8" s="83" t="s">
        <v>25</v>
      </c>
      <c r="P8" s="83" t="s">
        <v>26</v>
      </c>
      <c r="Q8" s="83" t="s">
        <v>27</v>
      </c>
      <c r="R8" s="83" t="s">
        <v>28</v>
      </c>
      <c r="S8" s="83" t="s">
        <v>29</v>
      </c>
    </row>
    <row r="9" spans="1:21" x14ac:dyDescent="0.25">
      <c r="B9" s="87">
        <v>15815931</v>
      </c>
      <c r="C9" s="87">
        <v>154029712</v>
      </c>
      <c r="D9" s="87">
        <v>708461196</v>
      </c>
      <c r="E9" s="87">
        <v>2307170</v>
      </c>
      <c r="F9" s="87">
        <v>11664395</v>
      </c>
      <c r="G9" s="87">
        <v>5020022</v>
      </c>
      <c r="H9" s="87">
        <v>8255905</v>
      </c>
      <c r="I9" s="87">
        <v>301829669</v>
      </c>
      <c r="J9" s="87">
        <v>108035945</v>
      </c>
      <c r="K9" s="87">
        <v>1979229936</v>
      </c>
      <c r="L9" s="87">
        <v>784134</v>
      </c>
      <c r="M9" s="87">
        <v>2599390</v>
      </c>
      <c r="N9" s="87">
        <v>84638702</v>
      </c>
      <c r="O9" s="87">
        <v>15254439</v>
      </c>
      <c r="P9" s="87">
        <v>56480503</v>
      </c>
      <c r="Q9" s="87">
        <v>4184968</v>
      </c>
      <c r="R9" s="87">
        <v>5382</v>
      </c>
      <c r="S9" s="87">
        <v>19296525</v>
      </c>
      <c r="T9" s="87">
        <f>SUM(B9:S9)</f>
        <v>3477893924</v>
      </c>
    </row>
    <row r="10" spans="1:21" x14ac:dyDescent="0.25">
      <c r="B10" s="81">
        <v>4.4999999999999997E-3</v>
      </c>
      <c r="C10" s="81">
        <v>4.4299999999999999E-2</v>
      </c>
      <c r="D10" s="81">
        <v>0.20369999999999999</v>
      </c>
      <c r="E10" s="81">
        <v>6.9999999999999999E-4</v>
      </c>
      <c r="F10" s="81">
        <v>3.3999999999999998E-3</v>
      </c>
      <c r="G10" s="81">
        <v>1.4E-3</v>
      </c>
      <c r="H10" s="81">
        <v>2.3999999999999998E-3</v>
      </c>
      <c r="I10" s="81">
        <v>8.6800000000000002E-2</v>
      </c>
      <c r="J10" s="81">
        <v>3.1099999999999999E-2</v>
      </c>
      <c r="K10" s="81">
        <v>0.56910000000000005</v>
      </c>
      <c r="L10" s="81">
        <v>2.0000000000000001E-4</v>
      </c>
      <c r="M10" s="81">
        <v>6.9999999999999999E-4</v>
      </c>
      <c r="N10" s="81">
        <v>2.4299999999999999E-2</v>
      </c>
      <c r="O10" s="81">
        <v>4.4000000000000003E-3</v>
      </c>
      <c r="P10" s="81">
        <v>1.6199999999999999E-2</v>
      </c>
      <c r="Q10" s="81">
        <v>1.1999999999999999E-3</v>
      </c>
      <c r="R10" s="81">
        <v>0</v>
      </c>
      <c r="S10" s="81">
        <v>5.4999999999999997E-3</v>
      </c>
    </row>
    <row r="14" spans="1:21" x14ac:dyDescent="0.25">
      <c r="A14">
        <v>2023</v>
      </c>
      <c r="B14" s="83" t="s">
        <v>12</v>
      </c>
      <c r="C14" s="83" t="s">
        <v>13</v>
      </c>
      <c r="D14" s="83" t="s">
        <v>14</v>
      </c>
      <c r="E14" s="84" t="s">
        <v>15</v>
      </c>
      <c r="F14" s="83" t="s">
        <v>16</v>
      </c>
      <c r="G14" s="83" t="s">
        <v>17</v>
      </c>
      <c r="H14" s="83" t="s">
        <v>18</v>
      </c>
      <c r="I14" s="83" t="s">
        <v>19</v>
      </c>
      <c r="J14" s="83" t="s">
        <v>20</v>
      </c>
      <c r="K14" s="83" t="s">
        <v>21</v>
      </c>
      <c r="L14" s="83" t="s">
        <v>22</v>
      </c>
      <c r="M14" s="83" t="s">
        <v>23</v>
      </c>
      <c r="N14" s="83" t="s">
        <v>24</v>
      </c>
      <c r="O14" s="83" t="s">
        <v>25</v>
      </c>
      <c r="P14" s="83" t="s">
        <v>26</v>
      </c>
      <c r="Q14" s="83" t="s">
        <v>27</v>
      </c>
      <c r="R14" s="83" t="s">
        <v>28</v>
      </c>
      <c r="S14" s="83" t="s">
        <v>29</v>
      </c>
    </row>
    <row r="15" spans="1:21" x14ac:dyDescent="0.25">
      <c r="B15" s="87">
        <v>14882617</v>
      </c>
      <c r="C15" s="87">
        <v>131815600</v>
      </c>
      <c r="D15" s="87">
        <v>579503545</v>
      </c>
      <c r="E15" s="87">
        <v>2377736</v>
      </c>
      <c r="F15" s="87">
        <v>9767807</v>
      </c>
      <c r="G15" s="87">
        <v>3786131</v>
      </c>
      <c r="H15" s="87">
        <v>7814589</v>
      </c>
      <c r="I15" s="87">
        <v>250571335</v>
      </c>
      <c r="J15" s="87">
        <v>82320523</v>
      </c>
      <c r="K15" s="87">
        <v>2214580405</v>
      </c>
      <c r="L15" s="87">
        <v>2722405</v>
      </c>
      <c r="M15" s="87">
        <v>2748930</v>
      </c>
      <c r="N15" s="87">
        <v>76667524</v>
      </c>
      <c r="O15" s="87">
        <v>15200173</v>
      </c>
      <c r="P15" s="87">
        <v>49175975</v>
      </c>
      <c r="Q15" s="87">
        <v>3733586</v>
      </c>
      <c r="R15" s="87">
        <v>204049</v>
      </c>
      <c r="S15" s="87">
        <v>20536236</v>
      </c>
      <c r="T15" s="87">
        <f>SUM(B15:S15)</f>
        <v>3468409166</v>
      </c>
      <c r="U15" s="87">
        <f>T9-T15</f>
        <v>9484758</v>
      </c>
    </row>
    <row r="16" spans="1:21" x14ac:dyDescent="0.25">
      <c r="B16" s="82">
        <f t="shared" ref="B16:S16" si="0">B15/$T$15</f>
        <v>4.2909057979349137E-3</v>
      </c>
      <c r="C16" s="82">
        <f t="shared" si="0"/>
        <v>3.8004627969547927E-2</v>
      </c>
      <c r="D16" s="82">
        <f t="shared" si="0"/>
        <v>0.16708050211628347</v>
      </c>
      <c r="E16" s="82">
        <f t="shared" si="0"/>
        <v>6.8554080161832901E-4</v>
      </c>
      <c r="F16" s="82">
        <f t="shared" si="0"/>
        <v>2.8162210778795989E-3</v>
      </c>
      <c r="G16" s="82">
        <f t="shared" si="0"/>
        <v>1.0916044845903858E-3</v>
      </c>
      <c r="H16" s="82">
        <f t="shared" si="0"/>
        <v>2.2530758702302427E-3</v>
      </c>
      <c r="I16" s="82">
        <f t="shared" si="0"/>
        <v>7.224387983294818E-2</v>
      </c>
      <c r="J16" s="82">
        <f t="shared" si="0"/>
        <v>2.3734374769553934E-2</v>
      </c>
      <c r="K16" s="82">
        <f t="shared" si="0"/>
        <v>0.63850033228749692</v>
      </c>
      <c r="L16" s="82">
        <f t="shared" si="0"/>
        <v>7.8491460197000298E-4</v>
      </c>
      <c r="M16" s="82">
        <f t="shared" si="0"/>
        <v>7.9256220025800724E-4</v>
      </c>
      <c r="N16" s="82">
        <f t="shared" si="0"/>
        <v>2.2104521217264018E-2</v>
      </c>
      <c r="O16" s="82">
        <f t="shared" si="0"/>
        <v>4.3824624698272988E-3</v>
      </c>
      <c r="P16" s="82">
        <f t="shared" si="0"/>
        <v>1.4178250790610442E-2</v>
      </c>
      <c r="Q16" s="82">
        <f t="shared" si="0"/>
        <v>1.0764548879063827E-3</v>
      </c>
      <c r="R16" s="82">
        <f t="shared" si="0"/>
        <v>5.8830717552082494E-5</v>
      </c>
      <c r="S16" s="82">
        <f t="shared" si="0"/>
        <v>5.9209381065278852E-3</v>
      </c>
    </row>
    <row r="18" spans="1:19" x14ac:dyDescent="0.25">
      <c r="A18" s="85" t="s">
        <v>21</v>
      </c>
      <c r="B18" s="83" t="s">
        <v>14</v>
      </c>
      <c r="C18" s="83" t="s">
        <v>19</v>
      </c>
      <c r="D18" s="83" t="s">
        <v>13</v>
      </c>
      <c r="E18" s="84" t="s">
        <v>20</v>
      </c>
      <c r="F18" s="83" t="s">
        <v>24</v>
      </c>
      <c r="G18" s="83" t="s">
        <v>26</v>
      </c>
      <c r="H18" s="83" t="s">
        <v>29</v>
      </c>
      <c r="I18" s="83" t="s">
        <v>25</v>
      </c>
      <c r="J18" s="83" t="s">
        <v>12</v>
      </c>
      <c r="K18" s="83" t="s">
        <v>16</v>
      </c>
      <c r="L18" s="83" t="s">
        <v>18</v>
      </c>
      <c r="M18" s="83" t="s">
        <v>17</v>
      </c>
      <c r="N18" s="83" t="s">
        <v>27</v>
      </c>
      <c r="O18" s="83" t="s">
        <v>23</v>
      </c>
      <c r="P18" s="83" t="s">
        <v>22</v>
      </c>
      <c r="Q18" s="83" t="s">
        <v>15</v>
      </c>
      <c r="R18" s="83" t="s">
        <v>28</v>
      </c>
      <c r="S18" s="86"/>
    </row>
    <row r="19" spans="1:19" x14ac:dyDescent="0.25">
      <c r="A19" s="82">
        <v>0.63850033228749692</v>
      </c>
      <c r="B19" s="82">
        <v>0.16708050211628347</v>
      </c>
      <c r="C19" s="82">
        <v>7.224387983294818E-2</v>
      </c>
      <c r="D19" s="82">
        <v>3.8004627969547927E-2</v>
      </c>
      <c r="E19" s="82">
        <v>2.3734374769553934E-2</v>
      </c>
      <c r="F19" s="82">
        <v>2.2104521217264018E-2</v>
      </c>
      <c r="G19" s="82">
        <v>1.4178250790610442E-2</v>
      </c>
      <c r="H19" s="82">
        <v>5.9209381065278852E-3</v>
      </c>
      <c r="I19" s="82">
        <v>4.3824624698272988E-3</v>
      </c>
      <c r="J19" s="82">
        <v>4.2909057979349137E-3</v>
      </c>
      <c r="K19" s="82">
        <v>2.8162210778795989E-3</v>
      </c>
      <c r="L19" s="82">
        <v>2.2530758702302427E-3</v>
      </c>
      <c r="M19" s="82">
        <v>1.0916044845903858E-3</v>
      </c>
      <c r="N19" s="82">
        <v>1.0764548879063827E-3</v>
      </c>
      <c r="O19" s="82">
        <v>7.9256220025800724E-4</v>
      </c>
      <c r="P19" s="82">
        <v>7.8491460197000298E-4</v>
      </c>
      <c r="Q19" s="82">
        <v>6.8554080161832901E-4</v>
      </c>
      <c r="R19" s="82">
        <v>5.8830717552082494E-5</v>
      </c>
    </row>
    <row r="45" spans="1:18" x14ac:dyDescent="0.25">
      <c r="A45" s="85" t="s">
        <v>21</v>
      </c>
      <c r="B45" s="83" t="s">
        <v>14</v>
      </c>
      <c r="C45" s="83" t="s">
        <v>19</v>
      </c>
      <c r="D45" s="83" t="s">
        <v>13</v>
      </c>
      <c r="E45" s="84" t="s">
        <v>20</v>
      </c>
      <c r="F45" s="83" t="s">
        <v>24</v>
      </c>
      <c r="G45" s="83" t="s">
        <v>26</v>
      </c>
      <c r="H45" s="83" t="s">
        <v>29</v>
      </c>
      <c r="I45" s="83" t="s">
        <v>25</v>
      </c>
      <c r="J45" s="83" t="s">
        <v>12</v>
      </c>
      <c r="K45" s="83" t="s">
        <v>16</v>
      </c>
      <c r="L45" s="83" t="s">
        <v>18</v>
      </c>
      <c r="M45" s="83" t="s">
        <v>17</v>
      </c>
      <c r="N45" s="83" t="s">
        <v>27</v>
      </c>
      <c r="O45" s="83" t="s">
        <v>23</v>
      </c>
      <c r="P45" s="83" t="s">
        <v>22</v>
      </c>
      <c r="Q45" s="83" t="s">
        <v>15</v>
      </c>
      <c r="R45" s="83" t="s">
        <v>28</v>
      </c>
    </row>
    <row r="46" spans="1:18" x14ac:dyDescent="0.25">
      <c r="A46" s="82">
        <v>0.63850033228749692</v>
      </c>
      <c r="B46" s="82">
        <v>0.16708050211628347</v>
      </c>
      <c r="C46" s="82">
        <v>7.224387983294818E-2</v>
      </c>
      <c r="D46" s="82">
        <v>3.8004627969547927E-2</v>
      </c>
      <c r="E46" s="82">
        <v>2.3734374769553934E-2</v>
      </c>
      <c r="F46" s="82">
        <v>2.2104521217264018E-2</v>
      </c>
      <c r="G46" s="82">
        <v>1.4178250790610442E-2</v>
      </c>
      <c r="H46" s="82">
        <v>5.9209381065278852E-3</v>
      </c>
      <c r="I46" s="82">
        <v>4.3824624698272988E-3</v>
      </c>
      <c r="J46" s="82">
        <v>4.2909057979349137E-3</v>
      </c>
      <c r="K46" s="82">
        <v>2.8162210778795989E-3</v>
      </c>
      <c r="L46" s="82">
        <v>2.2530758702302427E-3</v>
      </c>
      <c r="M46" s="82">
        <v>1.0916044845903858E-3</v>
      </c>
      <c r="N46" s="82">
        <v>1.0764548879063827E-3</v>
      </c>
      <c r="O46" s="82">
        <v>7.9256220025800724E-4</v>
      </c>
      <c r="P46" s="82">
        <v>7.8491460197000298E-4</v>
      </c>
      <c r="Q46" s="82">
        <v>6.8554080161832901E-4</v>
      </c>
      <c r="R46" s="82">
        <v>5.8830717552082494E-5</v>
      </c>
    </row>
    <row r="48" spans="1:18" x14ac:dyDescent="0.25">
      <c r="A48" s="85" t="s">
        <v>21</v>
      </c>
      <c r="B48" s="83" t="s">
        <v>14</v>
      </c>
      <c r="C48" s="83" t="s">
        <v>19</v>
      </c>
      <c r="D48" s="83" t="s">
        <v>13</v>
      </c>
      <c r="E48" s="84" t="s">
        <v>20</v>
      </c>
      <c r="F48" s="83" t="s">
        <v>24</v>
      </c>
      <c r="G48" s="83" t="s">
        <v>26</v>
      </c>
      <c r="H48" s="83" t="s">
        <v>29</v>
      </c>
      <c r="I48" s="83" t="s">
        <v>25</v>
      </c>
      <c r="J48" s="83" t="s">
        <v>12</v>
      </c>
      <c r="K48" s="83" t="s">
        <v>401</v>
      </c>
      <c r="L48" s="83"/>
      <c r="M48" s="83"/>
      <c r="N48" s="83"/>
      <c r="O48" s="83"/>
      <c r="P48" s="83"/>
      <c r="Q48" s="83"/>
      <c r="R48" s="83"/>
    </row>
    <row r="49" spans="1:11" x14ac:dyDescent="0.25">
      <c r="A49" s="82">
        <v>0.63850033228749692</v>
      </c>
      <c r="B49" s="82">
        <v>0.16708050211628347</v>
      </c>
      <c r="C49" s="82">
        <v>7.224387983294818E-2</v>
      </c>
      <c r="D49" s="82">
        <v>3.8004627969547927E-2</v>
      </c>
      <c r="E49" s="82">
        <v>2.3734374769553934E-2</v>
      </c>
      <c r="F49" s="82">
        <v>2.2104521217264018E-2</v>
      </c>
      <c r="G49" s="82">
        <v>1.4178250790610442E-2</v>
      </c>
      <c r="H49" s="82">
        <v>5.9209381065278852E-3</v>
      </c>
      <c r="I49" s="82">
        <v>4.3824624698272988E-3</v>
      </c>
      <c r="J49" s="82">
        <v>4.2909057979349137E-3</v>
      </c>
      <c r="K49" s="81">
        <f>SUM(K46:R46)</f>
        <v>9.5592046420050307E-3</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G26"/>
  <sheetViews>
    <sheetView workbookViewId="0">
      <selection activeCell="C26" sqref="C26"/>
    </sheetView>
  </sheetViews>
  <sheetFormatPr defaultRowHeight="15" x14ac:dyDescent="0.25"/>
  <cols>
    <col min="3" max="3" width="48" bestFit="1" customWidth="1"/>
    <col min="4" max="6" width="10.140625" bestFit="1" customWidth="1"/>
    <col min="7" max="7" width="12.5703125" bestFit="1" customWidth="1"/>
    <col min="8" max="8" width="10.140625" bestFit="1" customWidth="1"/>
  </cols>
  <sheetData>
    <row r="2" spans="3:7" x14ac:dyDescent="0.25">
      <c r="C2" s="71" t="s">
        <v>351</v>
      </c>
      <c r="D2" s="1"/>
      <c r="E2" s="1"/>
      <c r="F2" s="1"/>
      <c r="G2" s="1"/>
    </row>
    <row r="4" spans="3:7" x14ac:dyDescent="0.25">
      <c r="C4" s="10" t="s">
        <v>65</v>
      </c>
      <c r="D4" s="10" t="s">
        <v>0</v>
      </c>
      <c r="E4" s="10" t="s">
        <v>1</v>
      </c>
      <c r="F4" s="10" t="s">
        <v>2</v>
      </c>
      <c r="G4" s="10" t="s">
        <v>3</v>
      </c>
    </row>
    <row r="5" spans="3:7" x14ac:dyDescent="0.25">
      <c r="C5" s="10" t="s">
        <v>12</v>
      </c>
      <c r="D5" s="13">
        <v>883008</v>
      </c>
      <c r="E5" s="13">
        <v>660164</v>
      </c>
      <c r="F5" s="13">
        <v>799680</v>
      </c>
      <c r="G5" s="13">
        <v>718679</v>
      </c>
    </row>
    <row r="6" spans="3:7" x14ac:dyDescent="0.25">
      <c r="C6" s="10" t="s">
        <v>13</v>
      </c>
      <c r="D6" s="13">
        <v>352468</v>
      </c>
      <c r="E6" s="13">
        <v>156710</v>
      </c>
      <c r="F6" s="13">
        <v>192230</v>
      </c>
      <c r="G6" s="13">
        <v>186290</v>
      </c>
    </row>
    <row r="7" spans="3:7" x14ac:dyDescent="0.25">
      <c r="C7" s="10" t="s">
        <v>14</v>
      </c>
      <c r="D7" s="13">
        <v>1051040</v>
      </c>
      <c r="E7" s="13">
        <v>954741</v>
      </c>
      <c r="F7" s="13">
        <v>946157</v>
      </c>
      <c r="G7" s="13">
        <v>1333455</v>
      </c>
    </row>
    <row r="8" spans="3:7" x14ac:dyDescent="0.25">
      <c r="C8" s="10" t="s">
        <v>15</v>
      </c>
      <c r="D8" s="28">
        <v>293</v>
      </c>
      <c r="E8" s="28">
        <v>301</v>
      </c>
      <c r="F8" s="28">
        <v>297</v>
      </c>
      <c r="G8" s="28">
        <v>257</v>
      </c>
    </row>
    <row r="9" spans="3:7" x14ac:dyDescent="0.25">
      <c r="C9" s="10" t="s">
        <v>16</v>
      </c>
      <c r="D9" s="28">
        <v>142</v>
      </c>
      <c r="E9" s="28">
        <v>165</v>
      </c>
      <c r="F9" s="28">
        <v>200</v>
      </c>
      <c r="G9" s="28">
        <v>243</v>
      </c>
    </row>
    <row r="10" spans="3:7" x14ac:dyDescent="0.25">
      <c r="C10" s="10" t="s">
        <v>17</v>
      </c>
      <c r="D10" s="13">
        <v>1055</v>
      </c>
      <c r="E10" s="13">
        <v>1061</v>
      </c>
      <c r="F10" s="28">
        <v>996</v>
      </c>
      <c r="G10" s="13">
        <v>1037</v>
      </c>
    </row>
    <row r="11" spans="3:7" x14ac:dyDescent="0.25">
      <c r="C11" s="10" t="s">
        <v>18</v>
      </c>
      <c r="D11" s="13">
        <v>5645</v>
      </c>
      <c r="E11" s="13">
        <v>5162</v>
      </c>
      <c r="F11" s="13">
        <v>4732</v>
      </c>
      <c r="G11" s="13">
        <v>3879</v>
      </c>
    </row>
    <row r="12" spans="3:7" x14ac:dyDescent="0.25">
      <c r="C12" s="10" t="s">
        <v>19</v>
      </c>
      <c r="D12" s="13">
        <v>4503031</v>
      </c>
      <c r="E12" s="13">
        <v>3857042</v>
      </c>
      <c r="F12" s="13">
        <v>4142378</v>
      </c>
      <c r="G12" s="13">
        <v>4357692</v>
      </c>
    </row>
    <row r="13" spans="3:7" x14ac:dyDescent="0.25">
      <c r="C13" s="10" t="s">
        <v>20</v>
      </c>
      <c r="D13" s="13">
        <v>185903</v>
      </c>
      <c r="E13" s="13">
        <v>212098</v>
      </c>
      <c r="F13" s="13">
        <v>224123</v>
      </c>
      <c r="G13" s="13">
        <v>236361</v>
      </c>
    </row>
    <row r="14" spans="3:7" x14ac:dyDescent="0.25">
      <c r="C14" s="10" t="s">
        <v>21</v>
      </c>
      <c r="D14" s="13">
        <v>6774751</v>
      </c>
      <c r="E14" s="13">
        <v>5917349</v>
      </c>
      <c r="F14" s="13">
        <v>6440647</v>
      </c>
      <c r="G14" s="13">
        <v>5881301</v>
      </c>
    </row>
    <row r="15" spans="3:7" x14ac:dyDescent="0.25">
      <c r="C15" s="10" t="s">
        <v>22</v>
      </c>
      <c r="D15" s="28">
        <v>239</v>
      </c>
      <c r="E15" s="28">
        <v>330</v>
      </c>
      <c r="F15" s="28">
        <v>406</v>
      </c>
      <c r="G15" s="28">
        <v>491</v>
      </c>
    </row>
    <row r="16" spans="3:7" x14ac:dyDescent="0.25">
      <c r="C16" s="10" t="s">
        <v>23</v>
      </c>
      <c r="D16" s="28">
        <v>264</v>
      </c>
      <c r="E16" s="28">
        <v>280</v>
      </c>
      <c r="F16" s="28">
        <v>336</v>
      </c>
      <c r="G16" s="28">
        <v>318</v>
      </c>
    </row>
    <row r="17" spans="3:7" x14ac:dyDescent="0.25">
      <c r="C17" s="10" t="s">
        <v>24</v>
      </c>
      <c r="D17" s="13">
        <v>747753</v>
      </c>
      <c r="E17" s="13">
        <v>1010392</v>
      </c>
      <c r="F17" s="13">
        <v>1098553</v>
      </c>
      <c r="G17" s="13">
        <v>1195974</v>
      </c>
    </row>
    <row r="18" spans="3:7" x14ac:dyDescent="0.25">
      <c r="C18" s="10" t="s">
        <v>25</v>
      </c>
      <c r="D18" s="28">
        <v>64</v>
      </c>
      <c r="E18" s="28">
        <v>62</v>
      </c>
      <c r="F18" s="28">
        <v>43</v>
      </c>
      <c r="G18" s="28">
        <v>39</v>
      </c>
    </row>
    <row r="19" spans="3:7" x14ac:dyDescent="0.25">
      <c r="C19" s="10" t="s">
        <v>26</v>
      </c>
      <c r="D19" s="13">
        <v>81756</v>
      </c>
      <c r="E19" s="13">
        <v>54726</v>
      </c>
      <c r="F19" s="13">
        <v>64123</v>
      </c>
      <c r="G19" s="13">
        <v>60322</v>
      </c>
    </row>
    <row r="20" spans="3:7" x14ac:dyDescent="0.25">
      <c r="C20" s="10" t="s">
        <v>27</v>
      </c>
      <c r="D20" s="13">
        <v>21726</v>
      </c>
      <c r="E20" s="13">
        <v>51389</v>
      </c>
      <c r="F20" s="13">
        <v>75931</v>
      </c>
      <c r="G20" s="13">
        <v>104736</v>
      </c>
    </row>
    <row r="21" spans="3:7" x14ac:dyDescent="0.25">
      <c r="C21" s="10" t="s">
        <v>28</v>
      </c>
      <c r="D21" s="13">
        <v>33256</v>
      </c>
      <c r="E21" s="13">
        <v>42793</v>
      </c>
      <c r="F21" s="13">
        <v>82552</v>
      </c>
      <c r="G21" s="13">
        <v>451862</v>
      </c>
    </row>
    <row r="22" spans="3:7" x14ac:dyDescent="0.25">
      <c r="C22" s="10" t="s">
        <v>29</v>
      </c>
      <c r="D22" s="13">
        <v>327543</v>
      </c>
      <c r="E22" s="13">
        <v>308442</v>
      </c>
      <c r="F22" s="13">
        <v>380063</v>
      </c>
      <c r="G22" s="13">
        <v>271677</v>
      </c>
    </row>
    <row r="23" spans="3:7" x14ac:dyDescent="0.25">
      <c r="C23" s="10" t="s">
        <v>66</v>
      </c>
      <c r="D23" s="15">
        <v>14969937</v>
      </c>
      <c r="E23" s="15">
        <v>13233207</v>
      </c>
      <c r="F23" s="15">
        <v>14453447</v>
      </c>
      <c r="G23" s="15">
        <v>14804613</v>
      </c>
    </row>
    <row r="24" spans="3:7" x14ac:dyDescent="0.25">
      <c r="C24" t="s">
        <v>67</v>
      </c>
      <c r="D24" s="13">
        <v>833157</v>
      </c>
      <c r="E24" s="13">
        <v>-1736730</v>
      </c>
      <c r="F24" s="13">
        <v>1220240</v>
      </c>
      <c r="G24" s="13">
        <v>351166</v>
      </c>
    </row>
    <row r="25" spans="3:7" x14ac:dyDescent="0.25">
      <c r="C25" t="s">
        <v>68</v>
      </c>
      <c r="D25" s="31">
        <v>5.8999999999999997E-2</v>
      </c>
      <c r="E25" s="31">
        <v>-0.11600000000000001</v>
      </c>
      <c r="F25" s="31">
        <v>9.1999999999999998E-2</v>
      </c>
      <c r="G25" s="31">
        <v>2.4E-2</v>
      </c>
    </row>
    <row r="26" spans="3:7" x14ac:dyDescent="0.25">
      <c r="C26" s="32" t="s">
        <v>193</v>
      </c>
    </row>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U19"/>
  <sheetViews>
    <sheetView workbookViewId="0">
      <selection activeCell="S18" sqref="S18"/>
    </sheetView>
  </sheetViews>
  <sheetFormatPr defaultRowHeight="15" x14ac:dyDescent="0.25"/>
  <cols>
    <col min="3" max="3" width="12" bestFit="1" customWidth="1"/>
    <col min="4" max="5" width="11.42578125" bestFit="1" customWidth="1"/>
    <col min="7" max="7" width="10.42578125" bestFit="1" customWidth="1"/>
    <col min="10" max="11" width="11.42578125" bestFit="1" customWidth="1"/>
    <col min="12" max="12" width="13" bestFit="1" customWidth="1"/>
    <col min="13" max="13" width="9.85546875" bestFit="1" customWidth="1"/>
    <col min="15" max="17" width="10.42578125" bestFit="1" customWidth="1"/>
    <col min="19" max="19" width="11.85546875" bestFit="1" customWidth="1"/>
    <col min="20" max="20" width="10.42578125" bestFit="1" customWidth="1"/>
    <col min="21" max="21" width="13" bestFit="1" customWidth="1"/>
  </cols>
  <sheetData>
    <row r="3" spans="2:21" x14ac:dyDescent="0.25">
      <c r="C3" s="83" t="s">
        <v>12</v>
      </c>
      <c r="D3" s="83" t="s">
        <v>13</v>
      </c>
      <c r="E3" s="83" t="s">
        <v>14</v>
      </c>
      <c r="F3" s="84" t="s">
        <v>15</v>
      </c>
      <c r="G3" s="83" t="s">
        <v>16</v>
      </c>
      <c r="H3" s="83" t="s">
        <v>17</v>
      </c>
      <c r="I3" s="83" t="s">
        <v>18</v>
      </c>
      <c r="J3" s="83" t="s">
        <v>19</v>
      </c>
      <c r="K3" s="83" t="s">
        <v>20</v>
      </c>
      <c r="L3" s="83" t="s">
        <v>21</v>
      </c>
      <c r="M3" s="83" t="s">
        <v>22</v>
      </c>
      <c r="N3" s="83" t="s">
        <v>23</v>
      </c>
      <c r="O3" s="83" t="s">
        <v>24</v>
      </c>
      <c r="P3" s="83" t="s">
        <v>25</v>
      </c>
      <c r="Q3" s="83" t="s">
        <v>26</v>
      </c>
      <c r="R3" s="83" t="s">
        <v>27</v>
      </c>
      <c r="S3" s="83" t="s">
        <v>28</v>
      </c>
      <c r="T3" s="83" t="s">
        <v>29</v>
      </c>
    </row>
    <row r="4" spans="2:21" x14ac:dyDescent="0.25">
      <c r="B4">
        <v>2024</v>
      </c>
      <c r="C4" s="87">
        <v>15815931</v>
      </c>
      <c r="D4" s="87">
        <v>154029712</v>
      </c>
      <c r="E4" s="87">
        <v>708461196</v>
      </c>
      <c r="F4" s="87">
        <v>2307170</v>
      </c>
      <c r="G4" s="87">
        <v>11664395</v>
      </c>
      <c r="H4" s="87">
        <v>5020022</v>
      </c>
      <c r="I4" s="87">
        <v>8255905</v>
      </c>
      <c r="J4" s="87">
        <v>301829669</v>
      </c>
      <c r="K4" s="87">
        <v>108035945</v>
      </c>
      <c r="L4" s="87">
        <v>1979229936</v>
      </c>
      <c r="M4" s="87">
        <v>784134</v>
      </c>
      <c r="N4" s="87">
        <v>2599390</v>
      </c>
      <c r="O4" s="87">
        <v>84638702</v>
      </c>
      <c r="P4" s="87">
        <v>15254439</v>
      </c>
      <c r="Q4" s="87">
        <v>56480503</v>
      </c>
      <c r="R4" s="87">
        <v>4184968</v>
      </c>
      <c r="S4" s="87">
        <v>5382</v>
      </c>
      <c r="T4" s="87">
        <v>19296525</v>
      </c>
      <c r="U4" s="87">
        <f>SUM(C4:T4)</f>
        <v>3477893924</v>
      </c>
    </row>
    <row r="5" spans="2:21" s="87" customFormat="1" x14ac:dyDescent="0.25">
      <c r="B5" s="89">
        <v>2023</v>
      </c>
      <c r="C5" s="87">
        <v>14882617</v>
      </c>
      <c r="D5" s="87">
        <v>131815600</v>
      </c>
      <c r="E5" s="87">
        <v>579503545</v>
      </c>
      <c r="F5" s="87">
        <v>2377736</v>
      </c>
      <c r="G5" s="87">
        <v>9767807</v>
      </c>
      <c r="H5" s="87">
        <v>3786131</v>
      </c>
      <c r="I5" s="87">
        <v>7814589</v>
      </c>
      <c r="J5" s="87">
        <v>250571335</v>
      </c>
      <c r="K5" s="87">
        <v>82320523</v>
      </c>
      <c r="L5" s="87">
        <v>2214580405</v>
      </c>
      <c r="M5" s="87">
        <v>2722405</v>
      </c>
      <c r="N5" s="87">
        <v>2748930</v>
      </c>
      <c r="O5" s="87">
        <v>76667524</v>
      </c>
      <c r="P5" s="87">
        <v>15200173</v>
      </c>
      <c r="Q5" s="87">
        <v>49175975</v>
      </c>
      <c r="R5" s="87">
        <v>3733586</v>
      </c>
      <c r="S5" s="87">
        <v>204049</v>
      </c>
      <c r="T5" s="87">
        <v>20536236</v>
      </c>
      <c r="U5" s="87">
        <v>3468409166</v>
      </c>
    </row>
    <row r="6" spans="2:21" s="87" customFormat="1" x14ac:dyDescent="0.25">
      <c r="B6" s="89"/>
      <c r="C6" s="87">
        <f t="shared" ref="C6:T6" si="0">C4-C5</f>
        <v>933314</v>
      </c>
      <c r="D6" s="87">
        <f t="shared" si="0"/>
        <v>22214112</v>
      </c>
      <c r="E6" s="87">
        <f t="shared" si="0"/>
        <v>128957651</v>
      </c>
      <c r="F6" s="88">
        <f t="shared" si="0"/>
        <v>-70566</v>
      </c>
      <c r="G6" s="87">
        <f t="shared" si="0"/>
        <v>1896588</v>
      </c>
      <c r="H6" s="87">
        <f t="shared" si="0"/>
        <v>1233891</v>
      </c>
      <c r="I6" s="87">
        <f t="shared" si="0"/>
        <v>441316</v>
      </c>
      <c r="J6" s="87">
        <f t="shared" si="0"/>
        <v>51258334</v>
      </c>
      <c r="K6" s="87">
        <f t="shared" si="0"/>
        <v>25715422</v>
      </c>
      <c r="L6" s="88">
        <f t="shared" si="0"/>
        <v>-235350469</v>
      </c>
      <c r="M6" s="88">
        <f t="shared" si="0"/>
        <v>-1938271</v>
      </c>
      <c r="N6" s="88">
        <f t="shared" si="0"/>
        <v>-149540</v>
      </c>
      <c r="O6" s="87">
        <f t="shared" si="0"/>
        <v>7971178</v>
      </c>
      <c r="P6" s="87">
        <f t="shared" si="0"/>
        <v>54266</v>
      </c>
      <c r="Q6" s="87">
        <f t="shared" si="0"/>
        <v>7304528</v>
      </c>
      <c r="R6" s="87">
        <f t="shared" si="0"/>
        <v>451382</v>
      </c>
      <c r="S6" s="88">
        <f t="shared" si="0"/>
        <v>-198667</v>
      </c>
      <c r="T6" s="88">
        <f t="shared" si="0"/>
        <v>-1239711</v>
      </c>
    </row>
    <row r="7" spans="2:21" x14ac:dyDescent="0.25">
      <c r="C7" s="82">
        <f t="shared" ref="C7:U7" si="1">(C4-C5)/C5</f>
        <v>6.2711685720327273E-2</v>
      </c>
      <c r="D7" s="82">
        <f t="shared" si="1"/>
        <v>0.16852415040404931</v>
      </c>
      <c r="E7" s="82">
        <f t="shared" si="1"/>
        <v>0.2225312547484071</v>
      </c>
      <c r="F7" s="82">
        <f t="shared" si="1"/>
        <v>-2.9677811161541903E-2</v>
      </c>
      <c r="G7" s="82">
        <f t="shared" si="1"/>
        <v>0.19416722709611278</v>
      </c>
      <c r="H7" s="82">
        <f t="shared" si="1"/>
        <v>0.32589759836624776</v>
      </c>
      <c r="I7" s="82">
        <f t="shared" si="1"/>
        <v>5.6473347478670985E-2</v>
      </c>
      <c r="J7" s="82">
        <f t="shared" si="1"/>
        <v>0.2045658335180279</v>
      </c>
      <c r="K7" s="82">
        <f t="shared" si="1"/>
        <v>0.31238166453339955</v>
      </c>
      <c r="L7" s="82">
        <f t="shared" si="1"/>
        <v>-0.10627316509648246</v>
      </c>
      <c r="M7" s="82">
        <f t="shared" si="1"/>
        <v>-0.71197011465964832</v>
      </c>
      <c r="N7" s="82">
        <f t="shared" si="1"/>
        <v>-5.4399348109991891E-2</v>
      </c>
      <c r="O7" s="82">
        <f t="shared" si="1"/>
        <v>0.10397072429259617</v>
      </c>
      <c r="P7" s="82">
        <f t="shared" si="1"/>
        <v>3.5700909456754209E-3</v>
      </c>
      <c r="Q7" s="82">
        <f t="shared" si="1"/>
        <v>0.14853854956612453</v>
      </c>
      <c r="R7" s="82">
        <f t="shared" si="1"/>
        <v>0.12089771067279553</v>
      </c>
      <c r="S7" s="82">
        <f t="shared" si="1"/>
        <v>-0.97362398247479776</v>
      </c>
      <c r="T7" s="82">
        <f t="shared" si="1"/>
        <v>-6.0367002015364449E-2</v>
      </c>
      <c r="U7" s="82">
        <f t="shared" si="1"/>
        <v>2.7346133475187571E-3</v>
      </c>
    </row>
    <row r="9" spans="2:21" x14ac:dyDescent="0.25">
      <c r="C9" s="83" t="s">
        <v>419</v>
      </c>
      <c r="D9" s="83" t="s">
        <v>418</v>
      </c>
      <c r="E9" s="83" t="s">
        <v>417</v>
      </c>
      <c r="F9" s="84" t="s">
        <v>416</v>
      </c>
      <c r="G9" s="83" t="s">
        <v>415</v>
      </c>
      <c r="H9" s="83" t="s">
        <v>414</v>
      </c>
      <c r="I9" s="83" t="s">
        <v>413</v>
      </c>
      <c r="J9" s="83" t="s">
        <v>412</v>
      </c>
      <c r="K9" s="83" t="s">
        <v>411</v>
      </c>
      <c r="L9" s="83" t="s">
        <v>410</v>
      </c>
      <c r="M9" s="83" t="s">
        <v>409</v>
      </c>
      <c r="N9" s="83" t="s">
        <v>408</v>
      </c>
      <c r="O9" s="83" t="s">
        <v>407</v>
      </c>
      <c r="P9" s="83" t="s">
        <v>406</v>
      </c>
      <c r="Q9" s="83" t="s">
        <v>405</v>
      </c>
      <c r="R9" s="83" t="s">
        <v>404</v>
      </c>
      <c r="S9" s="83" t="s">
        <v>403</v>
      </c>
      <c r="T9" s="83" t="s">
        <v>402</v>
      </c>
    </row>
    <row r="10" spans="2:21" s="82" customFormat="1" x14ac:dyDescent="0.25">
      <c r="C10" s="82">
        <v>6.2711685720327273E-2</v>
      </c>
      <c r="D10" s="82">
        <v>0.16852415040404931</v>
      </c>
      <c r="E10" s="82">
        <v>0.2225312547484071</v>
      </c>
      <c r="F10" s="82">
        <v>-2.9677811161541903E-2</v>
      </c>
      <c r="G10" s="82">
        <v>0.19416722709611278</v>
      </c>
      <c r="H10" s="82">
        <v>0.32589759836624776</v>
      </c>
      <c r="I10" s="82">
        <v>5.6473347478670985E-2</v>
      </c>
      <c r="J10" s="82">
        <v>0.2045658335180279</v>
      </c>
      <c r="K10" s="82">
        <v>0.31238166453339955</v>
      </c>
      <c r="L10" s="82">
        <v>-0.10627316509648246</v>
      </c>
      <c r="M10" s="82">
        <v>-0.71197011465964832</v>
      </c>
      <c r="N10" s="82">
        <v>-5.4399348109991891E-2</v>
      </c>
      <c r="O10" s="82">
        <v>0.10397072429259617</v>
      </c>
      <c r="P10" s="82">
        <v>3.5700909456754209E-3</v>
      </c>
      <c r="Q10" s="82">
        <v>0.14853854956612453</v>
      </c>
      <c r="R10" s="82">
        <v>0.12089771067279553</v>
      </c>
      <c r="S10" s="82">
        <v>-0.97362398247479776</v>
      </c>
      <c r="T10" s="82">
        <v>-6.0367002015364449E-2</v>
      </c>
      <c r="U10" s="82">
        <v>2.7346133475187571E-3</v>
      </c>
    </row>
    <row r="11" spans="2:21" s="82" customFormat="1" x14ac:dyDescent="0.25">
      <c r="C11" s="82">
        <v>6.2711685720327273E-2</v>
      </c>
      <c r="D11" s="82">
        <v>0.16852415040404931</v>
      </c>
      <c r="E11" s="82">
        <v>0.2225312547484071</v>
      </c>
      <c r="F11" s="82">
        <v>-2.9677811161541903E-2</v>
      </c>
      <c r="G11" s="82">
        <v>0.19416722709611278</v>
      </c>
      <c r="H11" s="82">
        <v>0.32589759836624776</v>
      </c>
      <c r="I11" s="82">
        <v>5.6473347478670985E-2</v>
      </c>
      <c r="J11" s="82">
        <v>0.2045658335180279</v>
      </c>
      <c r="K11" s="82">
        <v>0.31238166453339955</v>
      </c>
      <c r="L11" s="82">
        <v>-0.10627316509648246</v>
      </c>
      <c r="M11" s="82">
        <v>-0.35</v>
      </c>
      <c r="N11" s="82">
        <v>-5.4399348109991891E-2</v>
      </c>
      <c r="O11" s="82">
        <v>0.10397072429259617</v>
      </c>
      <c r="P11" s="82">
        <v>3.5700909456754209E-3</v>
      </c>
      <c r="Q11" s="82">
        <v>0.14853854956612453</v>
      </c>
      <c r="R11" s="82">
        <v>0.12089771067279553</v>
      </c>
      <c r="S11" s="82">
        <v>-0.6</v>
      </c>
      <c r="T11" s="82">
        <v>-6.0367002015364449E-2</v>
      </c>
      <c r="U11" s="82">
        <v>2.7346133475187571E-3</v>
      </c>
    </row>
    <row r="17" spans="19:19" x14ac:dyDescent="0.25">
      <c r="S17" s="87">
        <f>F6+L6+M6+N6+S6+T6</f>
        <v>-238947224</v>
      </c>
    </row>
    <row r="18" spans="19:19" x14ac:dyDescent="0.25">
      <c r="S18" s="87">
        <f>C6+D6+E6+G6+H6+I6+J6+K6+O6+P6+Q6+R6</f>
        <v>248431982</v>
      </c>
    </row>
    <row r="19" spans="19:19" x14ac:dyDescent="0.25">
      <c r="S19" s="87">
        <f>S18+S17</f>
        <v>9484758</v>
      </c>
    </row>
  </sheetData>
  <pageMargins left="0.7" right="0.7" top="0.75" bottom="0.75" header="0.3" footer="0.3"/>
  <pageSetup paperSize="9" orientation="portrait"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2"/>
  <sheetViews>
    <sheetView workbookViewId="0">
      <selection activeCell="L33" sqref="L33"/>
    </sheetView>
  </sheetViews>
  <sheetFormatPr defaultRowHeight="15" x14ac:dyDescent="0.25"/>
  <cols>
    <col min="2" max="2" width="12" bestFit="1" customWidth="1"/>
    <col min="3" max="3" width="18.42578125" customWidth="1"/>
    <col min="4" max="4" width="11" bestFit="1" customWidth="1"/>
    <col min="9" max="9" width="11.42578125" bestFit="1" customWidth="1"/>
    <col min="12" max="12" width="10.140625" bestFit="1" customWidth="1"/>
    <col min="14" max="14" width="10.140625" bestFit="1" customWidth="1"/>
  </cols>
  <sheetData>
    <row r="3" spans="1:14" x14ac:dyDescent="0.25">
      <c r="B3" s="96">
        <f>B5/$I$5</f>
        <v>0.57319515017055711</v>
      </c>
      <c r="C3" s="96">
        <f>C5/$I$5</f>
        <v>2.1162947151844373E-5</v>
      </c>
      <c r="D3" s="96">
        <f>D5/$I$5</f>
        <v>0.4267597344739138</v>
      </c>
      <c r="E3" s="96">
        <f>E5/$I$5</f>
        <v>2.3952408377264195E-5</v>
      </c>
    </row>
    <row r="4" spans="1:14" x14ac:dyDescent="0.25">
      <c r="B4" s="95" t="s">
        <v>30</v>
      </c>
      <c r="C4" s="95" t="s">
        <v>31</v>
      </c>
      <c r="D4" s="95" t="s">
        <v>32</v>
      </c>
      <c r="E4" s="95" t="s">
        <v>33</v>
      </c>
      <c r="F4" s="95" t="s">
        <v>34</v>
      </c>
      <c r="G4" s="95" t="s">
        <v>35</v>
      </c>
      <c r="H4" s="95" t="s">
        <v>36</v>
      </c>
      <c r="L4" t="s">
        <v>30</v>
      </c>
      <c r="M4" t="s">
        <v>422</v>
      </c>
      <c r="N4" t="s">
        <v>32</v>
      </c>
    </row>
    <row r="5" spans="1:14" x14ac:dyDescent="0.25">
      <c r="A5" t="s">
        <v>421</v>
      </c>
      <c r="B5" s="94">
        <v>65139053</v>
      </c>
      <c r="C5" s="94">
        <v>2405</v>
      </c>
      <c r="D5" s="94">
        <v>48497837</v>
      </c>
      <c r="E5" s="94">
        <v>2722</v>
      </c>
      <c r="F5" s="94">
        <v>0</v>
      </c>
      <c r="G5" s="94">
        <v>0</v>
      </c>
      <c r="H5" s="94">
        <v>0</v>
      </c>
      <c r="I5" s="91">
        <f>SUM(B5:H5)</f>
        <v>113642017</v>
      </c>
      <c r="L5" s="90">
        <f>B3</f>
        <v>0.57319515017055711</v>
      </c>
      <c r="M5" s="90">
        <f>C3+E3</f>
        <v>4.5115355529108572E-5</v>
      </c>
      <c r="N5" s="90">
        <v>0.42675000000000002</v>
      </c>
    </row>
    <row r="6" spans="1:14" x14ac:dyDescent="0.25">
      <c r="A6" t="s">
        <v>420</v>
      </c>
      <c r="B6" s="93">
        <v>63296467</v>
      </c>
      <c r="C6" s="93">
        <v>6833</v>
      </c>
      <c r="D6" s="93">
        <v>39237599</v>
      </c>
      <c r="E6" s="92"/>
      <c r="F6" s="92"/>
      <c r="G6" s="92"/>
      <c r="H6" s="92"/>
      <c r="I6" s="91">
        <f>SUM(B6:H6)</f>
        <v>102540899</v>
      </c>
    </row>
    <row r="7" spans="1:14" x14ac:dyDescent="0.25">
      <c r="B7" s="82">
        <f>(B5-B6)/B5</f>
        <v>2.828696327531811E-2</v>
      </c>
      <c r="C7" s="82">
        <f>(C5-C6)/C5</f>
        <v>-1.8411642411642413</v>
      </c>
      <c r="D7" s="82">
        <f>(D5-D6)/D5</f>
        <v>0.19094125785444824</v>
      </c>
      <c r="E7" s="82">
        <f>(E5-E6)/E5</f>
        <v>1</v>
      </c>
      <c r="F7" s="82"/>
      <c r="G7" s="82"/>
      <c r="H7" s="82"/>
      <c r="I7" s="82">
        <f>(I5-I6)/I6</f>
        <v>0.10826039276289161</v>
      </c>
    </row>
    <row r="8" spans="1:14" x14ac:dyDescent="0.25">
      <c r="B8" s="90">
        <f>B6/I6</f>
        <v>0.61728020348251478</v>
      </c>
      <c r="C8" s="90">
        <f>C6/I6</f>
        <v>6.6636825565572627E-5</v>
      </c>
      <c r="D8" s="90">
        <f>D6/I6</f>
        <v>0.3826531596919196</v>
      </c>
    </row>
    <row r="31" spans="12:14" x14ac:dyDescent="0.25">
      <c r="L31" t="s">
        <v>30</v>
      </c>
      <c r="M31" t="s">
        <v>31</v>
      </c>
      <c r="N31" t="s">
        <v>32</v>
      </c>
    </row>
    <row r="32" spans="12:14" x14ac:dyDescent="0.25">
      <c r="L32" s="90">
        <f>B8</f>
        <v>0.61728020348251478</v>
      </c>
      <c r="M32" s="90">
        <f>C8</f>
        <v>6.6636825565572627E-5</v>
      </c>
      <c r="N32" s="90">
        <f>D8</f>
        <v>0.3826531596919196</v>
      </c>
    </row>
  </sheetData>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T45"/>
  <sheetViews>
    <sheetView workbookViewId="0">
      <selection activeCell="N29" sqref="N29"/>
    </sheetView>
  </sheetViews>
  <sheetFormatPr defaultRowHeight="15" x14ac:dyDescent="0.25"/>
  <cols>
    <col min="1" max="1" width="12.5703125" bestFit="1" customWidth="1"/>
    <col min="2" max="2" width="15.28515625" bestFit="1" customWidth="1"/>
    <col min="3" max="4" width="16.28515625" bestFit="1" customWidth="1"/>
    <col min="5" max="5" width="13.7109375" bestFit="1" customWidth="1"/>
    <col min="6" max="6" width="15.28515625" bestFit="1" customWidth="1"/>
    <col min="7" max="7" width="13.7109375" bestFit="1" customWidth="1"/>
    <col min="8" max="8" width="15.28515625" bestFit="1" customWidth="1"/>
    <col min="9" max="10" width="16.28515625" bestFit="1" customWidth="1"/>
    <col min="11" max="11" width="17.42578125" bestFit="1" customWidth="1"/>
    <col min="12" max="13" width="13.7109375" bestFit="1" customWidth="1"/>
    <col min="14" max="14" width="16.28515625" bestFit="1" customWidth="1"/>
    <col min="15" max="16" width="15.28515625" bestFit="1" customWidth="1"/>
    <col min="17" max="17" width="13.7109375" bestFit="1" customWidth="1"/>
    <col min="18" max="18" width="12.5703125" bestFit="1" customWidth="1"/>
    <col min="19" max="19" width="15.28515625" bestFit="1" customWidth="1"/>
    <col min="20" max="20" width="12.5703125" bestFit="1" customWidth="1"/>
  </cols>
  <sheetData>
    <row r="3" spans="1:20" x14ac:dyDescent="0.25">
      <c r="B3" s="83" t="s">
        <v>12</v>
      </c>
      <c r="C3" s="83" t="s">
        <v>13</v>
      </c>
      <c r="D3" s="83" t="s">
        <v>14</v>
      </c>
      <c r="E3" s="84" t="s">
        <v>15</v>
      </c>
      <c r="F3" s="83" t="s">
        <v>16</v>
      </c>
      <c r="G3" s="83" t="s">
        <v>17</v>
      </c>
      <c r="H3" s="83" t="s">
        <v>18</v>
      </c>
      <c r="I3" s="83" t="s">
        <v>19</v>
      </c>
      <c r="J3" s="83" t="s">
        <v>20</v>
      </c>
      <c r="K3" s="83" t="s">
        <v>21</v>
      </c>
      <c r="L3" s="83" t="s">
        <v>22</v>
      </c>
      <c r="M3" s="83" t="s">
        <v>23</v>
      </c>
      <c r="N3" s="83" t="s">
        <v>24</v>
      </c>
      <c r="O3" s="83" t="s">
        <v>25</v>
      </c>
      <c r="P3" s="83" t="s">
        <v>26</v>
      </c>
      <c r="Q3" s="83" t="s">
        <v>27</v>
      </c>
      <c r="R3" s="83" t="s">
        <v>28</v>
      </c>
      <c r="S3" s="83" t="s">
        <v>29</v>
      </c>
    </row>
    <row r="4" spans="1:20" x14ac:dyDescent="0.25">
      <c r="A4" t="s">
        <v>425</v>
      </c>
      <c r="B4" s="99">
        <v>7163991</v>
      </c>
      <c r="C4" s="99">
        <v>18312815</v>
      </c>
      <c r="D4" s="99">
        <v>106559460</v>
      </c>
      <c r="E4" s="94">
        <v>1228153</v>
      </c>
      <c r="F4" s="94">
        <v>718416</v>
      </c>
      <c r="G4" s="94">
        <v>1321750</v>
      </c>
      <c r="H4" s="94">
        <v>4064740</v>
      </c>
      <c r="I4" s="99">
        <v>68809698</v>
      </c>
      <c r="J4" s="99">
        <v>16709601</v>
      </c>
      <c r="K4" s="99">
        <v>135325494</v>
      </c>
      <c r="L4" s="94">
        <v>231720</v>
      </c>
      <c r="M4" s="94">
        <v>858053</v>
      </c>
      <c r="N4" s="99">
        <v>27746478</v>
      </c>
      <c r="O4" s="94">
        <v>2280745</v>
      </c>
      <c r="P4" s="99">
        <v>14310859</v>
      </c>
      <c r="Q4" s="94">
        <v>1803053</v>
      </c>
      <c r="R4" s="94">
        <v>10034</v>
      </c>
      <c r="S4" s="99">
        <v>7661404</v>
      </c>
      <c r="T4" s="91">
        <f>SUM(B4:S4)</f>
        <v>415116464</v>
      </c>
    </row>
    <row r="5" spans="1:20" x14ac:dyDescent="0.25">
      <c r="A5" t="s">
        <v>424</v>
      </c>
      <c r="B5" s="65">
        <v>5159073</v>
      </c>
      <c r="C5" s="65">
        <v>19139310</v>
      </c>
      <c r="D5" s="65">
        <v>98356781</v>
      </c>
      <c r="E5" s="65">
        <v>326920</v>
      </c>
      <c r="F5" s="65">
        <v>2055532</v>
      </c>
      <c r="G5" s="65">
        <v>609327</v>
      </c>
      <c r="H5" s="65">
        <v>1710861</v>
      </c>
      <c r="I5" s="65">
        <v>54816183</v>
      </c>
      <c r="J5" s="65">
        <v>15927413</v>
      </c>
      <c r="K5" s="65">
        <v>240189807</v>
      </c>
      <c r="L5" s="65">
        <v>104495</v>
      </c>
      <c r="M5" s="65">
        <v>673124</v>
      </c>
      <c r="N5" s="65">
        <v>24091467</v>
      </c>
      <c r="O5" s="65">
        <v>2313875</v>
      </c>
      <c r="P5" s="65">
        <v>7828854</v>
      </c>
      <c r="Q5" s="65">
        <v>732539</v>
      </c>
      <c r="R5" s="65">
        <v>39002</v>
      </c>
      <c r="S5" s="65">
        <v>7561138</v>
      </c>
      <c r="T5" s="91">
        <f>SUM(B5:S5)</f>
        <v>481635701</v>
      </c>
    </row>
    <row r="8" spans="1:20" x14ac:dyDescent="0.25">
      <c r="A8" s="85" t="s">
        <v>21</v>
      </c>
      <c r="B8" s="83" t="s">
        <v>14</v>
      </c>
      <c r="C8" s="83" t="s">
        <v>19</v>
      </c>
      <c r="D8" s="83" t="s">
        <v>24</v>
      </c>
      <c r="E8" s="84" t="s">
        <v>13</v>
      </c>
      <c r="F8" s="83" t="s">
        <v>20</v>
      </c>
      <c r="G8" s="83" t="s">
        <v>26</v>
      </c>
      <c r="H8" s="83" t="s">
        <v>29</v>
      </c>
      <c r="I8" s="83" t="s">
        <v>12</v>
      </c>
      <c r="J8" s="83" t="s">
        <v>18</v>
      </c>
      <c r="K8" s="83" t="s">
        <v>25</v>
      </c>
      <c r="L8" s="83" t="s">
        <v>27</v>
      </c>
      <c r="M8" s="83" t="s">
        <v>17</v>
      </c>
      <c r="N8" s="83" t="s">
        <v>15</v>
      </c>
      <c r="O8" s="83" t="s">
        <v>23</v>
      </c>
      <c r="P8" s="83" t="s">
        <v>16</v>
      </c>
      <c r="Q8" s="83" t="s">
        <v>22</v>
      </c>
      <c r="R8" s="83" t="s">
        <v>28</v>
      </c>
      <c r="S8" s="86"/>
    </row>
    <row r="9" spans="1:20" x14ac:dyDescent="0.25">
      <c r="A9" s="98">
        <v>135325494</v>
      </c>
      <c r="B9" s="98">
        <v>106559460</v>
      </c>
      <c r="C9" s="98">
        <v>68809698</v>
      </c>
      <c r="D9" s="98">
        <v>27746478</v>
      </c>
      <c r="E9" s="98">
        <v>18312815</v>
      </c>
      <c r="F9" s="98">
        <v>16709601</v>
      </c>
      <c r="G9" s="98">
        <v>14310859</v>
      </c>
      <c r="H9" s="98">
        <v>7661404</v>
      </c>
      <c r="I9" s="98">
        <v>7163991</v>
      </c>
      <c r="J9" s="98">
        <v>4064740</v>
      </c>
      <c r="K9" s="98">
        <v>2280745</v>
      </c>
      <c r="L9" s="98">
        <v>1803053</v>
      </c>
      <c r="M9" s="98">
        <v>1321750</v>
      </c>
      <c r="N9" s="98">
        <v>1228153</v>
      </c>
      <c r="O9" s="98">
        <v>858053</v>
      </c>
      <c r="P9" s="98">
        <v>718416</v>
      </c>
      <c r="Q9" s="98">
        <v>231720</v>
      </c>
      <c r="R9" s="98">
        <v>10034</v>
      </c>
    </row>
    <row r="10" spans="1:20" x14ac:dyDescent="0.25">
      <c r="A10" s="82">
        <f t="shared" ref="A10:R10" si="0">A9/$T$4</f>
        <v>0.32599404199974108</v>
      </c>
      <c r="B10" s="82">
        <f t="shared" si="0"/>
        <v>0.25669774446720089</v>
      </c>
      <c r="C10" s="82">
        <f t="shared" si="0"/>
        <v>0.16575998296227537</v>
      </c>
      <c r="D10" s="82">
        <f t="shared" si="0"/>
        <v>6.6840225349385329E-2</v>
      </c>
      <c r="E10" s="82">
        <f t="shared" si="0"/>
        <v>4.4114884829044028E-2</v>
      </c>
      <c r="F10" s="82">
        <f t="shared" si="0"/>
        <v>4.0252802403905621E-2</v>
      </c>
      <c r="G10" s="82">
        <f t="shared" si="0"/>
        <v>3.4474322849310068E-2</v>
      </c>
      <c r="H10" s="82">
        <f t="shared" si="0"/>
        <v>1.8456035027317057E-2</v>
      </c>
      <c r="I10" s="82">
        <f t="shared" si="0"/>
        <v>1.725778575720379E-2</v>
      </c>
      <c r="J10" s="82">
        <f t="shared" si="0"/>
        <v>9.7918062821040017E-3</v>
      </c>
      <c r="K10" s="82">
        <f t="shared" si="0"/>
        <v>5.4942292050358188E-3</v>
      </c>
      <c r="L10" s="82">
        <f t="shared" si="0"/>
        <v>4.3434870846269305E-3</v>
      </c>
      <c r="M10" s="82">
        <f t="shared" si="0"/>
        <v>3.1840462005862527E-3</v>
      </c>
      <c r="N10" s="82">
        <f t="shared" si="0"/>
        <v>2.9585745363257866E-3</v>
      </c>
      <c r="O10" s="82">
        <f t="shared" si="0"/>
        <v>2.0670175105365128E-3</v>
      </c>
      <c r="P10" s="82">
        <f t="shared" si="0"/>
        <v>1.7306372122113662E-3</v>
      </c>
      <c r="Q10" s="82">
        <f t="shared" si="0"/>
        <v>5.5820479334204394E-4</v>
      </c>
      <c r="R10" s="82">
        <f t="shared" si="0"/>
        <v>2.4171529848066927E-5</v>
      </c>
      <c r="S10" s="81">
        <f>SUM(A10:R10)</f>
        <v>0.99999999999999978</v>
      </c>
    </row>
    <row r="12" spans="1:20" x14ac:dyDescent="0.25">
      <c r="A12" s="85" t="s">
        <v>21</v>
      </c>
      <c r="B12" s="83" t="s">
        <v>14</v>
      </c>
      <c r="C12" s="83" t="s">
        <v>19</v>
      </c>
      <c r="D12" s="83" t="s">
        <v>24</v>
      </c>
      <c r="E12" s="84" t="s">
        <v>13</v>
      </c>
      <c r="F12" s="83" t="s">
        <v>20</v>
      </c>
      <c r="G12" s="83" t="s">
        <v>26</v>
      </c>
      <c r="H12" s="83" t="s">
        <v>29</v>
      </c>
      <c r="I12" s="83" t="s">
        <v>12</v>
      </c>
      <c r="J12" s="83" t="s">
        <v>18</v>
      </c>
      <c r="K12" s="97" t="s">
        <v>401</v>
      </c>
    </row>
    <row r="13" spans="1:20" x14ac:dyDescent="0.25">
      <c r="A13" s="82">
        <v>0.32599404199974108</v>
      </c>
      <c r="B13" s="82">
        <v>0.25669774446720089</v>
      </c>
      <c r="C13" s="82">
        <v>0.16575998296227537</v>
      </c>
      <c r="D13" s="82">
        <v>6.6840225349385329E-2</v>
      </c>
      <c r="E13" s="82">
        <v>4.4114884829044028E-2</v>
      </c>
      <c r="F13" s="82">
        <v>4.0252802403905621E-2</v>
      </c>
      <c r="G13" s="82">
        <v>3.4474322849310068E-2</v>
      </c>
      <c r="H13" s="82">
        <v>1.8456035027317057E-2</v>
      </c>
      <c r="I13" s="82">
        <v>1.725778575720379E-2</v>
      </c>
      <c r="J13" s="82">
        <v>9.7918062821040017E-3</v>
      </c>
      <c r="K13" s="81">
        <f>SUM(K10:R10)</f>
        <v>2.0360368072512781E-2</v>
      </c>
    </row>
    <row r="40" spans="1:20" x14ac:dyDescent="0.25">
      <c r="A40" s="85" t="s">
        <v>21</v>
      </c>
      <c r="B40" s="83" t="s">
        <v>14</v>
      </c>
      <c r="C40" s="83" t="s">
        <v>19</v>
      </c>
      <c r="D40" s="83" t="s">
        <v>24</v>
      </c>
      <c r="E40" s="84" t="s">
        <v>13</v>
      </c>
      <c r="F40" s="83" t="s">
        <v>20</v>
      </c>
      <c r="G40" s="83" t="s">
        <v>26</v>
      </c>
      <c r="H40" s="83" t="s">
        <v>29</v>
      </c>
      <c r="I40" s="83" t="s">
        <v>12</v>
      </c>
      <c r="J40" s="83" t="s">
        <v>25</v>
      </c>
      <c r="K40" s="83" t="s">
        <v>16</v>
      </c>
      <c r="L40" s="83" t="s">
        <v>18</v>
      </c>
      <c r="M40" s="83" t="s">
        <v>27</v>
      </c>
      <c r="N40" s="83" t="s">
        <v>23</v>
      </c>
      <c r="O40" s="83" t="s">
        <v>17</v>
      </c>
      <c r="P40" s="83" t="s">
        <v>15</v>
      </c>
      <c r="Q40" s="83" t="s">
        <v>22</v>
      </c>
      <c r="R40" s="83" t="s">
        <v>28</v>
      </c>
      <c r="S40" s="86"/>
    </row>
    <row r="41" spans="1:20" x14ac:dyDescent="0.25">
      <c r="A41" s="65">
        <v>240189807</v>
      </c>
      <c r="B41" s="65">
        <v>98356781</v>
      </c>
      <c r="C41" s="65">
        <v>54816183</v>
      </c>
      <c r="D41" s="65">
        <v>24091467</v>
      </c>
      <c r="E41" s="65">
        <v>19139310</v>
      </c>
      <c r="F41" s="65">
        <v>15927413</v>
      </c>
      <c r="G41" s="65">
        <v>7828854</v>
      </c>
      <c r="H41" s="65">
        <v>7561138</v>
      </c>
      <c r="I41" s="65">
        <v>5159073</v>
      </c>
      <c r="J41" s="65">
        <v>2313875</v>
      </c>
      <c r="K41" s="65">
        <v>2055532</v>
      </c>
      <c r="L41" s="65">
        <v>1710861</v>
      </c>
      <c r="M41" s="65">
        <v>732539</v>
      </c>
      <c r="N41" s="65">
        <v>673124</v>
      </c>
      <c r="O41" s="65">
        <v>609327</v>
      </c>
      <c r="P41" s="65">
        <v>326920</v>
      </c>
      <c r="Q41" s="65">
        <v>104495</v>
      </c>
      <c r="R41" s="65">
        <v>39002</v>
      </c>
      <c r="S41" s="52">
        <f>SUM(A41:R41)</f>
        <v>481635701</v>
      </c>
      <c r="T41" s="52"/>
    </row>
    <row r="42" spans="1:20" x14ac:dyDescent="0.25">
      <c r="A42" s="82">
        <f t="shared" ref="A42:R42" si="1">A41/$S$41</f>
        <v>0.49869601962915949</v>
      </c>
      <c r="B42" s="82">
        <f t="shared" si="1"/>
        <v>0.20421405804384091</v>
      </c>
      <c r="C42" s="82">
        <f t="shared" si="1"/>
        <v>0.11381254106825441</v>
      </c>
      <c r="D42" s="82">
        <f t="shared" si="1"/>
        <v>5.0020102226599687E-2</v>
      </c>
      <c r="E42" s="82">
        <f t="shared" si="1"/>
        <v>3.973814640455816E-2</v>
      </c>
      <c r="F42" s="82">
        <f t="shared" si="1"/>
        <v>3.3069419411664421E-2</v>
      </c>
      <c r="G42" s="82">
        <f t="shared" si="1"/>
        <v>1.6254721117527789E-2</v>
      </c>
      <c r="H42" s="82">
        <f t="shared" si="1"/>
        <v>1.5698873618174746E-2</v>
      </c>
      <c r="I42" s="82">
        <f t="shared" si="1"/>
        <v>1.0711566832127338E-2</v>
      </c>
      <c r="J42" s="82">
        <f t="shared" si="1"/>
        <v>4.8042015888685131E-3</v>
      </c>
      <c r="K42" s="82">
        <f t="shared" si="1"/>
        <v>4.2678148561914849E-3</v>
      </c>
      <c r="L42" s="82">
        <f t="shared" si="1"/>
        <v>3.5521889188193712E-3</v>
      </c>
      <c r="M42" s="82">
        <f t="shared" si="1"/>
        <v>1.520939993607326E-3</v>
      </c>
      <c r="N42" s="82">
        <f t="shared" si="1"/>
        <v>1.3975791217354131E-3</v>
      </c>
      <c r="O42" s="82">
        <f t="shared" si="1"/>
        <v>1.2651200871008521E-3</v>
      </c>
      <c r="P42" s="82">
        <f t="shared" si="1"/>
        <v>6.7877028077700579E-4</v>
      </c>
      <c r="Q42" s="82">
        <f t="shared" si="1"/>
        <v>2.1695858463781115E-4</v>
      </c>
      <c r="R42" s="82">
        <f t="shared" si="1"/>
        <v>8.0978216355269728E-5</v>
      </c>
      <c r="S42" s="81">
        <f>SUM(A42:R42)</f>
        <v>1.0000000000000002</v>
      </c>
    </row>
    <row r="44" spans="1:20" x14ac:dyDescent="0.25">
      <c r="A44" s="85" t="s">
        <v>21</v>
      </c>
      <c r="B44" s="83" t="s">
        <v>14</v>
      </c>
      <c r="C44" s="83" t="s">
        <v>19</v>
      </c>
      <c r="D44" s="83" t="s">
        <v>24</v>
      </c>
      <c r="E44" s="84" t="s">
        <v>13</v>
      </c>
      <c r="F44" s="83" t="s">
        <v>20</v>
      </c>
      <c r="G44" s="83" t="s">
        <v>26</v>
      </c>
      <c r="H44" s="83" t="s">
        <v>29</v>
      </c>
      <c r="I44" s="83" t="s">
        <v>12</v>
      </c>
      <c r="J44" s="83" t="s">
        <v>25</v>
      </c>
      <c r="K44" s="83" t="s">
        <v>401</v>
      </c>
      <c r="L44" s="83" t="s">
        <v>18</v>
      </c>
      <c r="M44" s="83" t="s">
        <v>423</v>
      </c>
      <c r="N44" s="83"/>
      <c r="O44" s="83"/>
      <c r="P44" s="83"/>
      <c r="Q44" s="83"/>
      <c r="R44" s="83"/>
      <c r="S44" s="86"/>
    </row>
    <row r="45" spans="1:20" x14ac:dyDescent="0.25">
      <c r="A45" s="82">
        <v>0.49869601962915949</v>
      </c>
      <c r="B45" s="82">
        <v>0.20421405804384091</v>
      </c>
      <c r="C45" s="82">
        <v>0.11381254106825441</v>
      </c>
      <c r="D45" s="82">
        <v>5.0020102226599687E-2</v>
      </c>
      <c r="E45" s="82">
        <v>3.973814640455816E-2</v>
      </c>
      <c r="F45" s="82">
        <v>3.3069419411664421E-2</v>
      </c>
      <c r="G45" s="82">
        <v>1.6254721117527789E-2</v>
      </c>
      <c r="H45" s="82">
        <v>1.5698873618174746E-2</v>
      </c>
      <c r="I45" s="82">
        <v>1.0711566832127338E-2</v>
      </c>
      <c r="J45" s="82">
        <v>4.8042015888685131E-3</v>
      </c>
      <c r="K45" s="82">
        <f>SUM(K42:R42)</f>
        <v>1.2980350059224535E-2</v>
      </c>
      <c r="L45" s="82"/>
      <c r="M45" s="81"/>
      <c r="S45" s="52">
        <f>SUM(S41:S44)</f>
        <v>481635702</v>
      </c>
    </row>
  </sheetData>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T9"/>
  <sheetViews>
    <sheetView workbookViewId="0">
      <selection activeCell="P34" sqref="P34"/>
    </sheetView>
  </sheetViews>
  <sheetFormatPr defaultRowHeight="15" x14ac:dyDescent="0.25"/>
  <cols>
    <col min="2" max="2" width="13.28515625" bestFit="1" customWidth="1"/>
    <col min="3" max="3" width="14.28515625" bestFit="1" customWidth="1"/>
    <col min="4" max="4" width="15.28515625" bestFit="1" customWidth="1"/>
    <col min="5" max="8" width="13.28515625" bestFit="1" customWidth="1"/>
    <col min="9" max="10" width="14.28515625" bestFit="1" customWidth="1"/>
    <col min="11" max="11" width="15.28515625" bestFit="1" customWidth="1"/>
    <col min="12" max="13" width="11.5703125" bestFit="1" customWidth="1"/>
    <col min="14" max="14" width="14.28515625" bestFit="1" customWidth="1"/>
    <col min="15" max="15" width="13.28515625" bestFit="1" customWidth="1"/>
    <col min="16" max="16" width="14.28515625" bestFit="1" customWidth="1"/>
    <col min="17" max="17" width="13.28515625" bestFit="1" customWidth="1"/>
    <col min="18" max="18" width="10.5703125" bestFit="1" customWidth="1"/>
    <col min="19" max="19" width="13.28515625" bestFit="1" customWidth="1"/>
    <col min="20" max="20" width="15.28515625" bestFit="1" customWidth="1"/>
  </cols>
  <sheetData>
    <row r="3" spans="1:20" x14ac:dyDescent="0.25">
      <c r="B3" t="s">
        <v>12</v>
      </c>
      <c r="C3" s="103" t="s">
        <v>13</v>
      </c>
      <c r="D3" t="s">
        <v>14</v>
      </c>
      <c r="E3" t="s">
        <v>15</v>
      </c>
      <c r="F3" s="103" t="s">
        <v>16</v>
      </c>
      <c r="G3" t="s">
        <v>17</v>
      </c>
      <c r="H3" t="s">
        <v>18</v>
      </c>
      <c r="I3" t="s">
        <v>19</v>
      </c>
      <c r="J3" t="s">
        <v>20</v>
      </c>
      <c r="K3" s="103" t="s">
        <v>21</v>
      </c>
      <c r="L3" t="s">
        <v>22</v>
      </c>
      <c r="M3" t="s">
        <v>23</v>
      </c>
      <c r="N3" t="s">
        <v>24</v>
      </c>
      <c r="O3" t="s">
        <v>25</v>
      </c>
      <c r="P3" t="s">
        <v>26</v>
      </c>
      <c r="Q3" t="s">
        <v>27</v>
      </c>
      <c r="R3" s="103" t="s">
        <v>28</v>
      </c>
      <c r="S3" t="s">
        <v>29</v>
      </c>
    </row>
    <row r="4" spans="1:20" x14ac:dyDescent="0.25">
      <c r="A4" t="s">
        <v>425</v>
      </c>
      <c r="B4" s="65">
        <v>7163991</v>
      </c>
      <c r="C4" s="102">
        <v>18312815</v>
      </c>
      <c r="D4" s="65">
        <v>106559460</v>
      </c>
      <c r="E4" s="65">
        <v>1228153</v>
      </c>
      <c r="F4" s="102">
        <v>718416</v>
      </c>
      <c r="G4" s="65">
        <v>1321750</v>
      </c>
      <c r="H4" s="65">
        <v>4064740</v>
      </c>
      <c r="I4" s="65">
        <v>68809698</v>
      </c>
      <c r="J4" s="65">
        <v>16709601</v>
      </c>
      <c r="K4" s="102">
        <v>135325494</v>
      </c>
      <c r="L4" s="65">
        <v>231720</v>
      </c>
      <c r="M4" s="65">
        <v>858053</v>
      </c>
      <c r="N4" s="65">
        <v>27746478</v>
      </c>
      <c r="O4" s="65">
        <v>2280745</v>
      </c>
      <c r="P4" s="65">
        <v>14310859</v>
      </c>
      <c r="Q4" s="65">
        <v>1803053</v>
      </c>
      <c r="R4" s="102">
        <v>10034</v>
      </c>
      <c r="S4" s="65">
        <v>7661404</v>
      </c>
      <c r="T4" s="65">
        <v>415116464</v>
      </c>
    </row>
    <row r="5" spans="1:20" x14ac:dyDescent="0.25">
      <c r="A5" t="s">
        <v>424</v>
      </c>
      <c r="B5" s="65">
        <v>5159073</v>
      </c>
      <c r="C5" s="102">
        <v>19139310</v>
      </c>
      <c r="D5" s="65">
        <v>98356781</v>
      </c>
      <c r="E5" s="65">
        <v>326920</v>
      </c>
      <c r="F5" s="102">
        <v>2055532</v>
      </c>
      <c r="G5" s="65">
        <v>609327</v>
      </c>
      <c r="H5" s="65">
        <v>1710861</v>
      </c>
      <c r="I5" s="65">
        <v>54816183</v>
      </c>
      <c r="J5" s="65">
        <v>15927413</v>
      </c>
      <c r="K5" s="102">
        <v>240189807</v>
      </c>
      <c r="L5" s="65">
        <v>104495</v>
      </c>
      <c r="M5" s="65">
        <v>673124</v>
      </c>
      <c r="N5" s="65">
        <v>24091467</v>
      </c>
      <c r="O5" s="65">
        <v>2313875</v>
      </c>
      <c r="P5" s="65">
        <v>7828854</v>
      </c>
      <c r="Q5" s="65">
        <v>732539</v>
      </c>
      <c r="R5" s="102">
        <v>39002</v>
      </c>
      <c r="S5" s="65">
        <v>7561138</v>
      </c>
      <c r="T5" s="65">
        <v>481635701</v>
      </c>
    </row>
    <row r="6" spans="1:20" x14ac:dyDescent="0.25">
      <c r="B6" s="82">
        <f t="shared" ref="B6:T6" si="0">(B4-B5)/B5</f>
        <v>0.38861981600182821</v>
      </c>
      <c r="C6" s="101">
        <f t="shared" si="0"/>
        <v>-4.3183113706815969E-2</v>
      </c>
      <c r="D6" s="82">
        <f t="shared" si="0"/>
        <v>8.3397188446010656E-2</v>
      </c>
      <c r="E6" s="82">
        <f t="shared" si="0"/>
        <v>2.7567386516578978</v>
      </c>
      <c r="F6" s="101">
        <f t="shared" si="0"/>
        <v>-0.65049631920106332</v>
      </c>
      <c r="G6" s="82">
        <f t="shared" si="0"/>
        <v>1.1691965069658821</v>
      </c>
      <c r="H6" s="82">
        <f t="shared" si="0"/>
        <v>1.3758446770368837</v>
      </c>
      <c r="I6" s="82">
        <f t="shared" si="0"/>
        <v>0.25528072613155134</v>
      </c>
      <c r="J6" s="82">
        <f t="shared" si="0"/>
        <v>4.9109544657377817E-2</v>
      </c>
      <c r="K6" s="101">
        <f t="shared" si="0"/>
        <v>-0.43658935535095378</v>
      </c>
      <c r="L6" s="82">
        <f t="shared" si="0"/>
        <v>1.2175223694913633</v>
      </c>
      <c r="M6" s="82">
        <f t="shared" si="0"/>
        <v>0.27473244157094384</v>
      </c>
      <c r="N6" s="82">
        <f t="shared" si="0"/>
        <v>0.15171392427036509</v>
      </c>
      <c r="O6" s="82">
        <f t="shared" si="0"/>
        <v>-1.4317973097077413E-2</v>
      </c>
      <c r="P6" s="82">
        <f t="shared" si="0"/>
        <v>0.82796345416583317</v>
      </c>
      <c r="Q6" s="82">
        <f t="shared" si="0"/>
        <v>1.4613747527435399</v>
      </c>
      <c r="R6" s="101">
        <f t="shared" si="0"/>
        <v>-0.74273114199271828</v>
      </c>
      <c r="S6" s="82">
        <f t="shared" si="0"/>
        <v>1.3260702291110147E-2</v>
      </c>
      <c r="T6" s="100">
        <f t="shared" si="0"/>
        <v>-0.13811110111208305</v>
      </c>
    </row>
    <row r="7" spans="1:20" x14ac:dyDescent="0.25">
      <c r="K7" s="52">
        <f>K5-K4</f>
        <v>104864313</v>
      </c>
    </row>
    <row r="8" spans="1:20" x14ac:dyDescent="0.25">
      <c r="B8" t="s">
        <v>419</v>
      </c>
      <c r="C8" t="s">
        <v>426</v>
      </c>
      <c r="D8" t="s">
        <v>417</v>
      </c>
      <c r="E8" t="s">
        <v>416</v>
      </c>
      <c r="F8" t="s">
        <v>415</v>
      </c>
      <c r="G8" t="s">
        <v>414</v>
      </c>
      <c r="H8" t="s">
        <v>413</v>
      </c>
      <c r="I8" t="s">
        <v>412</v>
      </c>
      <c r="J8" t="s">
        <v>411</v>
      </c>
      <c r="K8" t="s">
        <v>410</v>
      </c>
      <c r="L8" t="s">
        <v>409</v>
      </c>
      <c r="M8" t="s">
        <v>408</v>
      </c>
      <c r="N8" t="s">
        <v>407</v>
      </c>
      <c r="O8" t="s">
        <v>406</v>
      </c>
      <c r="P8" t="s">
        <v>405</v>
      </c>
      <c r="Q8" t="s">
        <v>404</v>
      </c>
      <c r="R8" t="s">
        <v>403</v>
      </c>
      <c r="S8" t="s">
        <v>402</v>
      </c>
    </row>
    <row r="9" spans="1:20" x14ac:dyDescent="0.25">
      <c r="B9" s="82">
        <v>0.38861981600182821</v>
      </c>
      <c r="C9" s="82">
        <v>-4.3183113706815969E-2</v>
      </c>
      <c r="D9" s="82">
        <v>8.3397188446010656E-2</v>
      </c>
      <c r="E9" s="82">
        <v>2.7567386516578978</v>
      </c>
      <c r="F9" s="82">
        <v>-0.65049631920106332</v>
      </c>
      <c r="G9" s="82">
        <v>1.1691965069658821</v>
      </c>
      <c r="H9" s="82">
        <v>1.3758446770368837</v>
      </c>
      <c r="I9" s="82">
        <v>0.25528072613155134</v>
      </c>
      <c r="J9" s="82">
        <v>4.9109544657377817E-2</v>
      </c>
      <c r="K9" s="82">
        <v>-0.43658935535095378</v>
      </c>
      <c r="L9" s="82">
        <v>1.2175223694913633</v>
      </c>
      <c r="M9" s="82">
        <v>0.27473244157094384</v>
      </c>
      <c r="N9" s="82">
        <v>0.15171392427036509</v>
      </c>
      <c r="O9" s="82">
        <v>-1.4317973097077413E-2</v>
      </c>
      <c r="P9" s="82">
        <v>0.82796345416583317</v>
      </c>
      <c r="Q9" s="82">
        <v>1.4613747527435399</v>
      </c>
      <c r="R9" s="82">
        <v>-0.74273114199271828</v>
      </c>
      <c r="S9" s="82">
        <v>1.3260702291110147E-2</v>
      </c>
      <c r="T9" s="100">
        <v>-0.13811110111208305</v>
      </c>
    </row>
  </sheetData>
  <pageMargins left="0.7" right="0.7" top="0.75" bottom="0.75" header="0.3" footer="0.3"/>
  <pageSetup paperSize="9" orientation="portrait"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19"/>
  <sheetViews>
    <sheetView workbookViewId="0">
      <selection activeCell="O34" sqref="O34"/>
    </sheetView>
  </sheetViews>
  <sheetFormatPr defaultRowHeight="15" x14ac:dyDescent="0.25"/>
  <cols>
    <col min="2" max="2" width="13.28515625" bestFit="1" customWidth="1"/>
    <col min="3" max="4" width="14.28515625" bestFit="1" customWidth="1"/>
    <col min="5" max="5" width="9.28515625" bestFit="1" customWidth="1"/>
    <col min="6" max="6" width="13.28515625" bestFit="1" customWidth="1"/>
    <col min="7" max="8" width="11.5703125" bestFit="1" customWidth="1"/>
    <col min="9" max="10" width="14.28515625" bestFit="1" customWidth="1"/>
    <col min="11" max="11" width="15.28515625" bestFit="1" customWidth="1"/>
    <col min="12" max="12" width="11.5703125" bestFit="1" customWidth="1"/>
    <col min="13" max="13" width="13.28515625" bestFit="1" customWidth="1"/>
    <col min="14" max="16" width="14.28515625" bestFit="1" customWidth="1"/>
    <col min="17" max="17" width="13.28515625" bestFit="1" customWidth="1"/>
    <col min="18" max="18" width="10.140625" bestFit="1" customWidth="1"/>
    <col min="19" max="19" width="13.28515625" bestFit="1" customWidth="1"/>
    <col min="20" max="20" width="12.5703125" bestFit="1" customWidth="1"/>
  </cols>
  <sheetData>
    <row r="1" spans="2:24" x14ac:dyDescent="0.25">
      <c r="B1" s="143" t="s">
        <v>446</v>
      </c>
      <c r="C1" s="143"/>
      <c r="D1" s="143"/>
      <c r="E1" s="143"/>
      <c r="F1" s="143"/>
      <c r="G1" s="143"/>
      <c r="H1" s="143"/>
      <c r="I1" s="143"/>
      <c r="J1" s="143"/>
      <c r="K1" s="143"/>
    </row>
    <row r="3" spans="2:24" x14ac:dyDescent="0.25">
      <c r="B3" s="106" t="s">
        <v>12</v>
      </c>
      <c r="C3" s="106" t="s">
        <v>13</v>
      </c>
      <c r="D3" s="106" t="s">
        <v>14</v>
      </c>
      <c r="E3" s="106" t="s">
        <v>15</v>
      </c>
      <c r="F3" s="106" t="s">
        <v>16</v>
      </c>
      <c r="G3" s="106" t="s">
        <v>17</v>
      </c>
      <c r="H3" s="106" t="s">
        <v>18</v>
      </c>
      <c r="I3" s="106" t="s">
        <v>19</v>
      </c>
      <c r="J3" s="106" t="s">
        <v>20</v>
      </c>
      <c r="K3" s="106" t="s">
        <v>21</v>
      </c>
      <c r="L3" s="106" t="s">
        <v>22</v>
      </c>
      <c r="M3" s="106" t="s">
        <v>23</v>
      </c>
      <c r="N3" s="106" t="s">
        <v>24</v>
      </c>
      <c r="O3" s="106" t="s">
        <v>25</v>
      </c>
      <c r="P3" s="106" t="s">
        <v>26</v>
      </c>
      <c r="Q3" s="106" t="s">
        <v>27</v>
      </c>
      <c r="R3" s="106" t="s">
        <v>28</v>
      </c>
      <c r="S3" s="106" t="s">
        <v>29</v>
      </c>
    </row>
    <row r="4" spans="2:24" x14ac:dyDescent="0.25">
      <c r="B4" s="65">
        <v>3797972.9999999995</v>
      </c>
      <c r="C4" s="65">
        <v>17029706</v>
      </c>
      <c r="D4" s="65">
        <v>42808446</v>
      </c>
      <c r="E4" s="65">
        <v>0</v>
      </c>
      <c r="F4" s="65">
        <v>9685315</v>
      </c>
      <c r="G4" s="65">
        <v>828564</v>
      </c>
      <c r="H4" s="65">
        <v>915951.99999999988</v>
      </c>
      <c r="I4" s="65">
        <v>19191297</v>
      </c>
      <c r="J4" s="65">
        <v>40888770</v>
      </c>
      <c r="K4" s="65">
        <v>373007222</v>
      </c>
      <c r="L4" s="65">
        <v>639727</v>
      </c>
      <c r="M4" s="65">
        <v>1429352</v>
      </c>
      <c r="N4" s="65">
        <v>15970941</v>
      </c>
      <c r="O4" s="65">
        <v>15144391.999999998</v>
      </c>
      <c r="P4" s="65">
        <v>18212182</v>
      </c>
      <c r="Q4" s="65">
        <v>1410503</v>
      </c>
      <c r="R4" s="65">
        <v>0</v>
      </c>
      <c r="S4" s="65">
        <v>1900148</v>
      </c>
      <c r="T4" s="52">
        <f>SUM(B4:S4)</f>
        <v>562860490</v>
      </c>
    </row>
    <row r="5" spans="2:24" x14ac:dyDescent="0.25">
      <c r="B5" s="82">
        <f t="shared" ref="B5:S5" si="0">B4/$T$4</f>
        <v>6.7476276403767473E-3</v>
      </c>
      <c r="C5" s="82">
        <f t="shared" si="0"/>
        <v>3.0255642921392475E-2</v>
      </c>
      <c r="D5" s="82">
        <f t="shared" si="0"/>
        <v>7.6055162443539076E-2</v>
      </c>
      <c r="E5" s="82">
        <f t="shared" si="0"/>
        <v>0</v>
      </c>
      <c r="F5" s="82">
        <f t="shared" si="0"/>
        <v>1.7207310109828459E-2</v>
      </c>
      <c r="G5" s="82">
        <f t="shared" si="0"/>
        <v>1.4720592664089816E-3</v>
      </c>
      <c r="H5" s="82">
        <f t="shared" si="0"/>
        <v>1.627316211162734E-3</v>
      </c>
      <c r="I5" s="82">
        <f t="shared" si="0"/>
        <v>3.4096010185401357E-2</v>
      </c>
      <c r="J5" s="82">
        <f t="shared" si="0"/>
        <v>7.2644590847014329E-2</v>
      </c>
      <c r="K5" s="82">
        <f t="shared" si="0"/>
        <v>0.66269924542047709</v>
      </c>
      <c r="L5" s="82">
        <f t="shared" si="0"/>
        <v>1.1365640533767081E-3</v>
      </c>
      <c r="M5" s="82">
        <f t="shared" si="0"/>
        <v>2.5394427667147145E-3</v>
      </c>
      <c r="N5" s="82">
        <f t="shared" si="0"/>
        <v>2.8374599538866195E-2</v>
      </c>
      <c r="O5" s="82">
        <f t="shared" si="0"/>
        <v>2.690612020040703E-2</v>
      </c>
      <c r="P5" s="82">
        <f t="shared" si="0"/>
        <v>3.2356476113645852E-2</v>
      </c>
      <c r="Q5" s="82">
        <f t="shared" si="0"/>
        <v>2.5059548947910697E-3</v>
      </c>
      <c r="R5" s="82">
        <f t="shared" si="0"/>
        <v>0</v>
      </c>
      <c r="S5" s="82">
        <f t="shared" si="0"/>
        <v>3.3758773865971655E-3</v>
      </c>
    </row>
    <row r="7" spans="2:24" x14ac:dyDescent="0.25">
      <c r="B7" s="106" t="s">
        <v>21</v>
      </c>
      <c r="C7" s="106" t="s">
        <v>14</v>
      </c>
      <c r="D7" s="106" t="s">
        <v>20</v>
      </c>
      <c r="E7" s="106" t="s">
        <v>19</v>
      </c>
      <c r="F7" s="106" t="s">
        <v>26</v>
      </c>
      <c r="G7" s="106" t="s">
        <v>13</v>
      </c>
      <c r="H7" s="106" t="s">
        <v>24</v>
      </c>
      <c r="I7" s="106" t="s">
        <v>25</v>
      </c>
      <c r="J7" s="106" t="s">
        <v>16</v>
      </c>
      <c r="K7" s="106" t="s">
        <v>12</v>
      </c>
      <c r="L7" s="106" t="s">
        <v>29</v>
      </c>
      <c r="M7" s="106" t="s">
        <v>23</v>
      </c>
      <c r="N7" s="106" t="s">
        <v>27</v>
      </c>
      <c r="O7" s="106" t="s">
        <v>18</v>
      </c>
      <c r="P7" s="106" t="s">
        <v>17</v>
      </c>
      <c r="Q7" s="106" t="s">
        <v>22</v>
      </c>
      <c r="R7" s="106" t="s">
        <v>15</v>
      </c>
      <c r="S7" s="106" t="s">
        <v>28</v>
      </c>
    </row>
    <row r="8" spans="2:24" x14ac:dyDescent="0.25">
      <c r="B8" s="82">
        <v>0.66269924542047709</v>
      </c>
      <c r="C8" s="82">
        <v>7.6055162443539076E-2</v>
      </c>
      <c r="D8" s="82">
        <v>7.2644590847014329E-2</v>
      </c>
      <c r="E8" s="82">
        <v>3.4096010185401357E-2</v>
      </c>
      <c r="F8" s="82">
        <v>3.2356476113645852E-2</v>
      </c>
      <c r="G8" s="82">
        <v>3.0255642921392475E-2</v>
      </c>
      <c r="H8" s="82">
        <v>2.8374599538866195E-2</v>
      </c>
      <c r="I8" s="82">
        <v>2.690612020040703E-2</v>
      </c>
      <c r="J8" s="82">
        <v>1.7207310109828459E-2</v>
      </c>
      <c r="K8" s="82">
        <v>6.7476276403767473E-3</v>
      </c>
      <c r="L8" s="82">
        <v>3.3758773865971655E-3</v>
      </c>
      <c r="M8" s="82">
        <v>2.5394427667147145E-3</v>
      </c>
      <c r="N8" s="82">
        <v>2.5059548947910697E-3</v>
      </c>
      <c r="O8" s="82">
        <v>1.627316211162734E-3</v>
      </c>
      <c r="P8" s="82">
        <v>1.4720592664089816E-3</v>
      </c>
      <c r="Q8" s="82">
        <v>1.1365640533767081E-3</v>
      </c>
      <c r="R8" s="82">
        <v>0</v>
      </c>
      <c r="S8" s="82">
        <v>0</v>
      </c>
    </row>
    <row r="11" spans="2:24" x14ac:dyDescent="0.25">
      <c r="K11" s="106" t="s">
        <v>21</v>
      </c>
      <c r="L11" s="106" t="s">
        <v>14</v>
      </c>
      <c r="M11" s="106" t="s">
        <v>20</v>
      </c>
      <c r="N11" s="106" t="s">
        <v>19</v>
      </c>
      <c r="O11" s="106" t="s">
        <v>26</v>
      </c>
      <c r="P11" s="106" t="s">
        <v>13</v>
      </c>
      <c r="Q11" s="106" t="s">
        <v>24</v>
      </c>
      <c r="R11" s="106" t="s">
        <v>25</v>
      </c>
      <c r="S11" s="106" t="s">
        <v>16</v>
      </c>
      <c r="T11" s="106" t="s">
        <v>12</v>
      </c>
      <c r="U11" s="106" t="s">
        <v>29</v>
      </c>
      <c r="V11" s="106" t="s">
        <v>401</v>
      </c>
      <c r="W11" s="106" t="s">
        <v>401</v>
      </c>
      <c r="X11" s="107" t="s">
        <v>401</v>
      </c>
    </row>
    <row r="12" spans="2:24" x14ac:dyDescent="0.25">
      <c r="K12" s="82">
        <v>0.66269924542047709</v>
      </c>
      <c r="L12" s="82">
        <v>7.6055162443539076E-2</v>
      </c>
      <c r="M12" s="82">
        <v>7.2644590847014329E-2</v>
      </c>
      <c r="N12" s="82">
        <v>3.4096010185401357E-2</v>
      </c>
      <c r="O12" s="82">
        <v>3.2356476113645852E-2</v>
      </c>
      <c r="P12" s="82">
        <v>3.0255642921392475E-2</v>
      </c>
      <c r="Q12" s="82">
        <v>2.8374599538866195E-2</v>
      </c>
      <c r="R12" s="82">
        <v>2.690612020040703E-2</v>
      </c>
      <c r="S12" s="82">
        <v>1.7207310109828459E-2</v>
      </c>
      <c r="T12" s="82">
        <v>6.7476276403767473E-3</v>
      </c>
      <c r="U12" s="82">
        <v>3.3758773865971655E-3</v>
      </c>
      <c r="V12" s="82">
        <f>SUM(M8:S8)</f>
        <v>9.2813371924542094E-3</v>
      </c>
      <c r="W12" s="82"/>
      <c r="X12" s="81"/>
    </row>
    <row r="17" spans="11:18" x14ac:dyDescent="0.25">
      <c r="K17" s="106" t="s">
        <v>30</v>
      </c>
      <c r="L17" s="106" t="s">
        <v>31</v>
      </c>
      <c r="M17" s="106" t="s">
        <v>32</v>
      </c>
      <c r="N17" s="106" t="s">
        <v>33</v>
      </c>
      <c r="O17" s="106" t="s">
        <v>34</v>
      </c>
      <c r="P17" s="106" t="s">
        <v>35</v>
      </c>
      <c r="Q17" s="106" t="s">
        <v>36</v>
      </c>
    </row>
    <row r="18" spans="11:18" x14ac:dyDescent="0.25">
      <c r="K18" s="105">
        <v>12449905.999999998</v>
      </c>
      <c r="L18" s="105">
        <v>0</v>
      </c>
      <c r="M18" s="105">
        <v>4717290</v>
      </c>
      <c r="N18" s="105">
        <v>0</v>
      </c>
      <c r="O18" s="105">
        <v>0</v>
      </c>
      <c r="P18" s="105">
        <v>0</v>
      </c>
      <c r="Q18" s="105">
        <v>0</v>
      </c>
      <c r="R18" s="104">
        <f>SUM(K18:Q18)</f>
        <v>17167196</v>
      </c>
    </row>
    <row r="19" spans="11:18" x14ac:dyDescent="0.25">
      <c r="K19" s="82">
        <f>K18/R18</f>
        <v>0.72521488075280305</v>
      </c>
      <c r="L19" s="82"/>
      <c r="M19" s="82">
        <f>M18/R18</f>
        <v>0.27478511924719679</v>
      </c>
    </row>
  </sheetData>
  <mergeCells count="1">
    <mergeCell ref="B1:K1"/>
  </mergeCells>
  <pageMargins left="0.7" right="0.7" top="0.75" bottom="0.75" header="0.3" footer="0.3"/>
  <pageSetup paperSize="9" orientation="portrait"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18"/>
  <sheetViews>
    <sheetView workbookViewId="0">
      <selection activeCell="O43" sqref="O43"/>
    </sheetView>
  </sheetViews>
  <sheetFormatPr defaultRowHeight="12.75" x14ac:dyDescent="0.2"/>
  <cols>
    <col min="1" max="1" width="23.28515625" style="108" bestFit="1" customWidth="1"/>
    <col min="2" max="2" width="22.85546875" style="108" bestFit="1" customWidth="1"/>
    <col min="3" max="3" width="14" style="108" bestFit="1" customWidth="1"/>
    <col min="4" max="4" width="17.7109375" style="108" bestFit="1" customWidth="1"/>
    <col min="5" max="5" width="15" style="108" bestFit="1" customWidth="1"/>
    <col min="6" max="16384" width="9.140625" style="108"/>
  </cols>
  <sheetData>
    <row r="3" spans="1:5" x14ac:dyDescent="0.2">
      <c r="A3" s="108" t="s">
        <v>434</v>
      </c>
      <c r="B3" s="108" t="s">
        <v>436</v>
      </c>
      <c r="C3" s="108" t="s">
        <v>432</v>
      </c>
    </row>
    <row r="4" spans="1:5" ht="15" x14ac:dyDescent="0.25">
      <c r="A4" s="108" t="s">
        <v>431</v>
      </c>
      <c r="B4" s="112">
        <v>2.41001105801406E-2</v>
      </c>
      <c r="C4" s="111">
        <v>104850996</v>
      </c>
    </row>
    <row r="5" spans="1:5" ht="15" x14ac:dyDescent="0.25">
      <c r="A5" s="108" t="s">
        <v>430</v>
      </c>
      <c r="B5" s="112">
        <v>9.7607776746287012E-2</v>
      </c>
      <c r="C5" s="111">
        <v>424656666</v>
      </c>
    </row>
    <row r="6" spans="1:5" ht="15" x14ac:dyDescent="0.25">
      <c r="A6" s="108" t="s">
        <v>429</v>
      </c>
      <c r="B6" s="112">
        <v>7.8042380344993223E-2</v>
      </c>
      <c r="C6" s="111">
        <v>339534596</v>
      </c>
    </row>
    <row r="7" spans="1:5" ht="15" x14ac:dyDescent="0.25">
      <c r="A7" s="108" t="s">
        <v>428</v>
      </c>
      <c r="B7" s="112">
        <v>6.0314816324152955E-3</v>
      </c>
      <c r="C7" s="111">
        <v>26240828</v>
      </c>
    </row>
    <row r="8" spans="1:5" ht="15" x14ac:dyDescent="0.25">
      <c r="A8" s="108" t="s">
        <v>427</v>
      </c>
      <c r="B8" s="112">
        <v>0.79012198933027233</v>
      </c>
      <c r="C8" s="111">
        <v>3437539312</v>
      </c>
    </row>
    <row r="9" spans="1:5" ht="15" x14ac:dyDescent="0.25">
      <c r="A9" s="108" t="s">
        <v>435</v>
      </c>
      <c r="B9" s="112">
        <v>4.0962613658914841E-3</v>
      </c>
      <c r="C9" s="111">
        <v>17821374</v>
      </c>
    </row>
    <row r="10" spans="1:5" ht="15" x14ac:dyDescent="0.25">
      <c r="C10" s="111">
        <f>SUM(C4:C9)</f>
        <v>4350643772</v>
      </c>
      <c r="D10" s="109"/>
      <c r="E10" s="109"/>
    </row>
    <row r="11" spans="1:5" ht="15" x14ac:dyDescent="0.25">
      <c r="C11" s="111"/>
    </row>
    <row r="12" spans="1:5" ht="15" x14ac:dyDescent="0.25">
      <c r="A12" s="108" t="s">
        <v>434</v>
      </c>
      <c r="B12" s="108" t="s">
        <v>433</v>
      </c>
      <c r="C12" s="111" t="s">
        <v>432</v>
      </c>
    </row>
    <row r="13" spans="1:5" ht="15" x14ac:dyDescent="0.25">
      <c r="A13" s="108" t="s">
        <v>431</v>
      </c>
      <c r="B13" s="112">
        <v>0.23004689416407217</v>
      </c>
      <c r="C13" s="111">
        <v>245630689</v>
      </c>
    </row>
    <row r="14" spans="1:5" ht="15" x14ac:dyDescent="0.25">
      <c r="A14" s="108" t="s">
        <v>430</v>
      </c>
      <c r="B14" s="112">
        <v>0.51350856897879782</v>
      </c>
      <c r="C14" s="111">
        <v>548294573</v>
      </c>
    </row>
    <row r="15" spans="1:5" ht="15" x14ac:dyDescent="0.25">
      <c r="A15" s="108" t="s">
        <v>429</v>
      </c>
      <c r="B15" s="112">
        <v>3.5219880280084714E-2</v>
      </c>
      <c r="C15" s="111">
        <v>37605739</v>
      </c>
    </row>
    <row r="16" spans="1:5" ht="15" x14ac:dyDescent="0.25">
      <c r="A16" s="108" t="s">
        <v>428</v>
      </c>
      <c r="B16" s="112">
        <v>3.2004853068328546E-3</v>
      </c>
      <c r="C16" s="111">
        <v>3417292</v>
      </c>
    </row>
    <row r="17" spans="1:5" ht="15" x14ac:dyDescent="0.25">
      <c r="A17" s="108" t="s">
        <v>427</v>
      </c>
      <c r="B17" s="112">
        <v>0.21802417127021245</v>
      </c>
      <c r="C17" s="111">
        <v>232793525</v>
      </c>
    </row>
    <row r="18" spans="1:5" ht="15" x14ac:dyDescent="0.25">
      <c r="C18" s="110">
        <f>SUM(C13:C17)</f>
        <v>1067741818</v>
      </c>
      <c r="D18" s="109"/>
      <c r="E18" s="109"/>
    </row>
  </sheetData>
  <pageMargins left="0.7" right="0.7" top="0.75" bottom="0.75" header="0.3" footer="0.3"/>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18"/>
  <sheetViews>
    <sheetView workbookViewId="0">
      <selection activeCell="S29" sqref="S29"/>
    </sheetView>
  </sheetViews>
  <sheetFormatPr defaultRowHeight="12.75" x14ac:dyDescent="0.2"/>
  <cols>
    <col min="1" max="1" width="28.28515625" style="108" bestFit="1" customWidth="1"/>
    <col min="2" max="2" width="9.140625" style="108"/>
    <col min="3" max="3" width="16.42578125" style="108" bestFit="1" customWidth="1"/>
    <col min="4" max="4" width="16.5703125" style="108" bestFit="1" customWidth="1"/>
    <col min="5" max="5" width="11.28515625" style="108" bestFit="1" customWidth="1"/>
    <col min="6" max="16384" width="9.140625" style="108"/>
  </cols>
  <sheetData>
    <row r="3" spans="1:5" x14ac:dyDescent="0.2">
      <c r="A3" s="123" t="s">
        <v>434</v>
      </c>
      <c r="B3" s="122" t="s">
        <v>439</v>
      </c>
      <c r="C3" s="121" t="s">
        <v>432</v>
      </c>
    </row>
    <row r="4" spans="1:5" x14ac:dyDescent="0.2">
      <c r="A4" s="121" t="s">
        <v>431</v>
      </c>
      <c r="B4" s="120">
        <v>1.8421005546931216E-2</v>
      </c>
      <c r="C4" s="119">
        <v>69748371</v>
      </c>
    </row>
    <row r="5" spans="1:5" ht="15" x14ac:dyDescent="0.25">
      <c r="A5" s="117" t="s">
        <v>430</v>
      </c>
      <c r="B5" s="115">
        <v>0.10047294710897735</v>
      </c>
      <c r="C5" s="118">
        <v>380425725</v>
      </c>
    </row>
    <row r="6" spans="1:5" x14ac:dyDescent="0.2">
      <c r="A6" s="117" t="s">
        <v>429</v>
      </c>
      <c r="B6" s="115">
        <v>8.1238033669714133E-2</v>
      </c>
      <c r="C6" s="114">
        <v>307595614</v>
      </c>
    </row>
    <row r="7" spans="1:5" x14ac:dyDescent="0.2">
      <c r="A7" s="117" t="s">
        <v>428</v>
      </c>
      <c r="B7" s="115">
        <v>5.4072523628613126E-3</v>
      </c>
      <c r="C7" s="114">
        <v>20473749</v>
      </c>
    </row>
    <row r="8" spans="1:5" x14ac:dyDescent="0.2">
      <c r="A8" s="116" t="s">
        <v>437</v>
      </c>
      <c r="B8" s="115">
        <v>0.7900178234403169</v>
      </c>
      <c r="C8" s="114">
        <v>2991283842</v>
      </c>
    </row>
    <row r="9" spans="1:5" x14ac:dyDescent="0.2">
      <c r="A9" s="117" t="s">
        <v>435</v>
      </c>
      <c r="B9" s="115">
        <v>4.4429378711990947E-3</v>
      </c>
      <c r="C9" s="114">
        <v>16822517</v>
      </c>
    </row>
    <row r="10" spans="1:5" ht="15" x14ac:dyDescent="0.25">
      <c r="C10" s="110">
        <f>SUM(C4:C9)</f>
        <v>3786349818</v>
      </c>
      <c r="D10" s="109"/>
      <c r="E10" s="113"/>
    </row>
    <row r="12" spans="1:5" x14ac:dyDescent="0.2">
      <c r="A12" s="123" t="s">
        <v>434</v>
      </c>
      <c r="B12" s="122" t="s">
        <v>438</v>
      </c>
      <c r="C12" s="121" t="s">
        <v>432</v>
      </c>
    </row>
    <row r="13" spans="1:5" x14ac:dyDescent="0.2">
      <c r="A13" s="121" t="s">
        <v>431</v>
      </c>
      <c r="B13" s="120">
        <v>0.1974482858400424</v>
      </c>
      <c r="C13" s="119">
        <v>175897180</v>
      </c>
    </row>
    <row r="14" spans="1:5" ht="15" x14ac:dyDescent="0.25">
      <c r="A14" s="117" t="s">
        <v>430</v>
      </c>
      <c r="B14" s="115">
        <v>0.52625483043675891</v>
      </c>
      <c r="C14" s="118">
        <v>468815114</v>
      </c>
    </row>
    <row r="15" spans="1:5" x14ac:dyDescent="0.2">
      <c r="A15" s="117" t="s">
        <v>429</v>
      </c>
      <c r="B15" s="115">
        <v>3.3327522902496555E-2</v>
      </c>
      <c r="C15" s="114">
        <v>29689887</v>
      </c>
    </row>
    <row r="16" spans="1:5" x14ac:dyDescent="0.2">
      <c r="A16" s="117" t="s">
        <v>428</v>
      </c>
      <c r="B16" s="115">
        <v>3.8359821778546428E-3</v>
      </c>
      <c r="C16" s="114">
        <v>3417292</v>
      </c>
    </row>
    <row r="17" spans="1:5" x14ac:dyDescent="0.2">
      <c r="A17" s="116" t="s">
        <v>437</v>
      </c>
      <c r="B17" s="115">
        <v>0.23913337864284753</v>
      </c>
      <c r="C17" s="114">
        <v>213032424</v>
      </c>
    </row>
    <row r="18" spans="1:5" ht="15" x14ac:dyDescent="0.25">
      <c r="C18" s="110">
        <f>SUM(C13:C17)</f>
        <v>890851897</v>
      </c>
      <c r="D18" s="109"/>
      <c r="E18" s="113"/>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13"/>
  <sheetViews>
    <sheetView workbookViewId="0">
      <selection activeCell="C13" sqref="C13"/>
    </sheetView>
  </sheetViews>
  <sheetFormatPr defaultRowHeight="15" x14ac:dyDescent="0.25"/>
  <cols>
    <col min="3" max="3" width="48" bestFit="1" customWidth="1"/>
    <col min="8" max="8" width="29.28515625" customWidth="1"/>
  </cols>
  <sheetData>
    <row r="2" spans="3:8" x14ac:dyDescent="0.25">
      <c r="C2" s="131" t="s">
        <v>352</v>
      </c>
      <c r="D2" s="131"/>
      <c r="E2" s="131"/>
      <c r="F2" s="131"/>
      <c r="G2" s="131"/>
      <c r="H2" s="131"/>
    </row>
    <row r="4" spans="3:8" x14ac:dyDescent="0.25">
      <c r="C4" s="10" t="s">
        <v>69</v>
      </c>
      <c r="D4" s="10" t="s">
        <v>0</v>
      </c>
      <c r="E4" s="10" t="s">
        <v>1</v>
      </c>
      <c r="F4" s="10" t="s">
        <v>2</v>
      </c>
      <c r="G4" s="10" t="s">
        <v>3</v>
      </c>
    </row>
    <row r="5" spans="3:8" x14ac:dyDescent="0.25">
      <c r="C5" s="10" t="s">
        <v>30</v>
      </c>
      <c r="D5" s="13">
        <v>1240669</v>
      </c>
      <c r="E5" s="13">
        <v>1180093</v>
      </c>
      <c r="F5" s="13">
        <v>1445169</v>
      </c>
      <c r="G5" s="13">
        <v>1977403</v>
      </c>
    </row>
    <row r="6" spans="3:8" x14ac:dyDescent="0.25">
      <c r="C6" s="10" t="s">
        <v>31</v>
      </c>
      <c r="D6" s="28">
        <v>103</v>
      </c>
      <c r="E6" s="28">
        <v>86</v>
      </c>
      <c r="F6" s="28">
        <v>76</v>
      </c>
      <c r="G6" s="28">
        <v>63</v>
      </c>
    </row>
    <row r="7" spans="3:8" x14ac:dyDescent="0.25">
      <c r="C7" s="10" t="s">
        <v>32</v>
      </c>
      <c r="D7" s="13">
        <v>154645</v>
      </c>
      <c r="E7" s="13">
        <v>151875</v>
      </c>
      <c r="F7" s="13">
        <v>159605</v>
      </c>
      <c r="G7" s="13">
        <v>169810</v>
      </c>
    </row>
    <row r="8" spans="3:8" x14ac:dyDescent="0.25">
      <c r="C8" s="10" t="s">
        <v>12</v>
      </c>
      <c r="D8" s="13">
        <v>36879</v>
      </c>
      <c r="E8" s="13">
        <v>37522</v>
      </c>
      <c r="F8" s="13">
        <v>63723</v>
      </c>
      <c r="G8" s="13">
        <v>146293</v>
      </c>
    </row>
    <row r="9" spans="3:8" x14ac:dyDescent="0.25">
      <c r="C9" s="10" t="s">
        <v>13</v>
      </c>
      <c r="D9" s="13">
        <v>27772</v>
      </c>
      <c r="E9" s="13">
        <v>39264</v>
      </c>
      <c r="F9" s="13">
        <v>37919</v>
      </c>
      <c r="G9" s="13">
        <v>46198</v>
      </c>
    </row>
    <row r="10" spans="3:8" x14ac:dyDescent="0.25">
      <c r="C10" s="10" t="s">
        <v>70</v>
      </c>
      <c r="D10" s="15">
        <v>1460068</v>
      </c>
      <c r="E10" s="15">
        <v>1408840</v>
      </c>
      <c r="F10" s="15">
        <v>1706492</v>
      </c>
      <c r="G10" s="15">
        <v>2339767</v>
      </c>
    </row>
    <row r="11" spans="3:8" x14ac:dyDescent="0.25">
      <c r="C11" t="s">
        <v>67</v>
      </c>
      <c r="D11" s="13">
        <v>-128121</v>
      </c>
      <c r="E11" s="13">
        <v>-51228</v>
      </c>
      <c r="F11" s="13">
        <v>297652</v>
      </c>
      <c r="G11" s="13">
        <v>633275</v>
      </c>
    </row>
    <row r="12" spans="3:8" x14ac:dyDescent="0.25">
      <c r="C12" t="s">
        <v>68</v>
      </c>
      <c r="D12" s="14">
        <v>-8.0699999999999994E-2</v>
      </c>
      <c r="E12" s="14">
        <v>-3.5099999999999999E-2</v>
      </c>
      <c r="F12" s="14">
        <v>0.21129999999999999</v>
      </c>
      <c r="G12" s="14">
        <v>0.37109999999999999</v>
      </c>
    </row>
    <row r="13" spans="3:8" x14ac:dyDescent="0.25">
      <c r="C13" s="32" t="s">
        <v>193</v>
      </c>
    </row>
  </sheetData>
  <mergeCells count="1">
    <mergeCell ref="C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J20"/>
  <sheetViews>
    <sheetView workbookViewId="0">
      <selection activeCell="C20" sqref="C20"/>
    </sheetView>
  </sheetViews>
  <sheetFormatPr defaultRowHeight="15" x14ac:dyDescent="0.25"/>
  <cols>
    <col min="3" max="3" width="48.42578125" customWidth="1"/>
  </cols>
  <sheetData>
    <row r="2" spans="3:10" x14ac:dyDescent="0.25">
      <c r="C2" s="71" t="s">
        <v>353</v>
      </c>
      <c r="D2" s="1"/>
      <c r="E2" s="1"/>
      <c r="F2" s="1"/>
      <c r="G2" s="1"/>
      <c r="H2" s="1"/>
      <c r="I2" s="1"/>
      <c r="J2" s="1"/>
    </row>
    <row r="4" spans="3:10" x14ac:dyDescent="0.25">
      <c r="C4" s="129" t="s">
        <v>58</v>
      </c>
      <c r="D4" s="127" t="s">
        <v>30</v>
      </c>
      <c r="E4" s="127"/>
      <c r="F4" s="127" t="s">
        <v>32</v>
      </c>
      <c r="G4" s="127"/>
    </row>
    <row r="5" spans="3:10" x14ac:dyDescent="0.25">
      <c r="C5" s="129"/>
      <c r="D5" s="7" t="s">
        <v>2</v>
      </c>
      <c r="E5" s="7" t="s">
        <v>3</v>
      </c>
      <c r="F5" s="7" t="s">
        <v>2</v>
      </c>
      <c r="G5" s="7" t="s">
        <v>3</v>
      </c>
    </row>
    <row r="6" spans="3:10" x14ac:dyDescent="0.25">
      <c r="C6" s="10" t="s">
        <v>71</v>
      </c>
      <c r="D6" s="15">
        <v>1445169</v>
      </c>
      <c r="E6" s="15">
        <v>1977403</v>
      </c>
      <c r="F6" s="15">
        <v>159605</v>
      </c>
      <c r="G6" s="15">
        <v>169810</v>
      </c>
    </row>
    <row r="7" spans="3:10" x14ac:dyDescent="0.25">
      <c r="C7" t="s">
        <v>40</v>
      </c>
      <c r="D7" s="30">
        <v>0.106</v>
      </c>
      <c r="E7" s="30">
        <v>0.33600000000000002</v>
      </c>
      <c r="F7" s="30">
        <v>0.32700000000000001</v>
      </c>
      <c r="G7" s="30">
        <v>0.36599999999999999</v>
      </c>
    </row>
    <row r="8" spans="3:10" x14ac:dyDescent="0.25">
      <c r="C8" t="s">
        <v>41</v>
      </c>
      <c r="D8" s="30">
        <v>4.5999999999999999E-2</v>
      </c>
      <c r="E8" s="30">
        <v>3.4000000000000002E-2</v>
      </c>
      <c r="F8" s="30">
        <v>8.9999999999999993E-3</v>
      </c>
      <c r="G8" s="30">
        <v>5.0000000000000001E-3</v>
      </c>
    </row>
    <row r="9" spans="3:10" x14ac:dyDescent="0.25">
      <c r="C9" t="s">
        <v>53</v>
      </c>
      <c r="D9" s="30">
        <v>0.23300000000000001</v>
      </c>
      <c r="E9" s="30">
        <v>0.18</v>
      </c>
      <c r="F9" s="30">
        <v>3.5000000000000003E-2</v>
      </c>
      <c r="G9" s="30">
        <v>3.9E-2</v>
      </c>
    </row>
    <row r="10" spans="3:10" x14ac:dyDescent="0.25">
      <c r="C10" t="s">
        <v>54</v>
      </c>
      <c r="D10" s="30">
        <v>0</v>
      </c>
      <c r="E10" s="30">
        <v>0</v>
      </c>
      <c r="F10" s="30">
        <v>9.1999999999999998E-2</v>
      </c>
      <c r="G10" s="30">
        <v>9.9000000000000005E-2</v>
      </c>
    </row>
    <row r="11" spans="3:10" x14ac:dyDescent="0.25">
      <c r="C11" t="s">
        <v>62</v>
      </c>
      <c r="D11" s="30">
        <v>5.3999999999999999E-2</v>
      </c>
      <c r="E11" s="30">
        <v>0</v>
      </c>
      <c r="F11" s="30">
        <v>0</v>
      </c>
      <c r="G11" s="30">
        <v>0</v>
      </c>
    </row>
    <row r="12" spans="3:10" x14ac:dyDescent="0.25">
      <c r="C12" t="s">
        <v>63</v>
      </c>
      <c r="D12" s="30">
        <v>3.4000000000000002E-2</v>
      </c>
      <c r="E12" s="30">
        <v>2.4E-2</v>
      </c>
      <c r="F12" s="30">
        <v>0</v>
      </c>
      <c r="G12" s="30">
        <v>0</v>
      </c>
    </row>
    <row r="13" spans="3:10" x14ac:dyDescent="0.25">
      <c r="C13" t="s">
        <v>64</v>
      </c>
      <c r="D13" s="30">
        <v>1E-3</v>
      </c>
      <c r="E13" s="30">
        <v>1E-3</v>
      </c>
      <c r="F13" s="30">
        <v>0</v>
      </c>
      <c r="G13" s="30">
        <v>0</v>
      </c>
    </row>
    <row r="14" spans="3:10" x14ac:dyDescent="0.25">
      <c r="C14" t="s">
        <v>42</v>
      </c>
      <c r="D14" s="30">
        <v>0.121</v>
      </c>
      <c r="E14" s="30">
        <v>9.2999999999999999E-2</v>
      </c>
      <c r="F14" s="30">
        <v>2.3E-2</v>
      </c>
      <c r="G14" s="30">
        <v>1.9E-2</v>
      </c>
    </row>
    <row r="15" spans="3:10" x14ac:dyDescent="0.25">
      <c r="C15" t="s">
        <v>43</v>
      </c>
      <c r="D15" s="30">
        <v>0.05</v>
      </c>
      <c r="E15" s="30">
        <v>3.4000000000000002E-2</v>
      </c>
      <c r="F15" s="30">
        <v>0</v>
      </c>
      <c r="G15" s="30">
        <v>0</v>
      </c>
    </row>
    <row r="16" spans="3:10" x14ac:dyDescent="0.25">
      <c r="C16" t="s">
        <v>39</v>
      </c>
      <c r="D16" s="30">
        <v>1.2E-2</v>
      </c>
      <c r="E16" s="30">
        <v>8.9999999999999993E-3</v>
      </c>
      <c r="F16" s="30">
        <v>0.01</v>
      </c>
      <c r="G16" s="30">
        <v>1.0999999999999999E-2</v>
      </c>
    </row>
    <row r="17" spans="3:7" x14ac:dyDescent="0.25">
      <c r="C17" t="s">
        <v>52</v>
      </c>
      <c r="D17" s="30">
        <v>0.11899999999999999</v>
      </c>
      <c r="E17" s="30">
        <v>8.3000000000000004E-2</v>
      </c>
      <c r="F17" s="30">
        <v>0.47599999999999998</v>
      </c>
      <c r="G17" s="30">
        <v>0.42699999999999999</v>
      </c>
    </row>
    <row r="18" spans="3:7" x14ac:dyDescent="0.25">
      <c r="C18" t="s">
        <v>45</v>
      </c>
      <c r="D18" s="30">
        <v>0</v>
      </c>
      <c r="E18" s="30">
        <v>2.8000000000000001E-2</v>
      </c>
      <c r="F18" s="30">
        <v>2.7E-2</v>
      </c>
      <c r="G18" s="30">
        <v>3.2000000000000001E-2</v>
      </c>
    </row>
    <row r="19" spans="3:7" x14ac:dyDescent="0.25">
      <c r="C19" t="s">
        <v>55</v>
      </c>
      <c r="D19" s="30">
        <v>0.224</v>
      </c>
      <c r="E19" s="30">
        <v>0.17699999999999999</v>
      </c>
      <c r="F19" s="30">
        <v>0</v>
      </c>
      <c r="G19" s="30">
        <v>0</v>
      </c>
    </row>
    <row r="20" spans="3:7" x14ac:dyDescent="0.25">
      <c r="C20" s="32" t="s">
        <v>193</v>
      </c>
    </row>
  </sheetData>
  <mergeCells count="3">
    <mergeCell ref="F4:G4"/>
    <mergeCell ref="C4:C5"/>
    <mergeCell ref="D4:E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76</vt:i4>
      </vt:variant>
      <vt:variant>
        <vt:lpstr>Named Ranges</vt:lpstr>
      </vt:variant>
      <vt:variant>
        <vt:i4>65</vt:i4>
      </vt:variant>
    </vt:vector>
  </HeadingPairs>
  <TitlesOfParts>
    <vt:vector size="141" baseType="lpstr">
      <vt:lpstr>PBS total</vt:lpstr>
      <vt:lpstr>PBS pe clase</vt:lpstr>
      <vt:lpstr>Structura pe clase_AG</vt:lpstr>
      <vt:lpstr>Structura pe clase_AV</vt:lpstr>
      <vt:lpstr>PBS_AV_societati</vt:lpstr>
      <vt:lpstr>Total contracte</vt:lpstr>
      <vt:lpstr>Contracte_AG</vt:lpstr>
      <vt:lpstr>Contracte_AV</vt:lpstr>
      <vt:lpstr>Contracte_AV_clase</vt:lpstr>
      <vt:lpstr>IBP_total</vt:lpstr>
      <vt:lpstr>IBP_AV_societati_clase</vt:lpstr>
      <vt:lpstr>IBP_FGA</vt:lpstr>
      <vt:lpstr>Rez tehnice brute_AG_03.24</vt:lpstr>
      <vt:lpstr>Rez tehnice brute_AG_12.23</vt:lpstr>
      <vt:lpstr>Rez tehnice brute_AV_03.24</vt:lpstr>
      <vt:lpstr>Rez tehnice brute_AV_12.23</vt:lpstr>
      <vt:lpstr>Reasigurare_PBS_AG</vt:lpstr>
      <vt:lpstr>Reasigurare_IBP_AG</vt:lpstr>
      <vt:lpstr>Reasigurare_rez tehn nete_AG</vt:lpstr>
      <vt:lpstr>Reasigurare_rez tehn nete_AV</vt:lpstr>
      <vt:lpstr>Reasigurare_IBP_AV</vt:lpstr>
      <vt:lpstr>Reasigurare_rez tehn_AV</vt:lpstr>
      <vt:lpstr>Indicator lichiditate</vt:lpstr>
      <vt:lpstr>Rezultat financiar net</vt:lpstr>
      <vt:lpstr>Rezultat tehnic_AG</vt:lpstr>
      <vt:lpstr>Rezultat tehnic_AV</vt:lpstr>
      <vt:lpstr>SCR+MCR</vt:lpstr>
      <vt:lpstr>A3_nr contracte</vt:lpstr>
      <vt:lpstr>RCA_nr contracte</vt:lpstr>
      <vt:lpstr>RCA_PF_PJ</vt:lpstr>
      <vt:lpstr>Prima medie RCA</vt:lpstr>
      <vt:lpstr>Prima medie RCA ctr</vt:lpstr>
      <vt:lpstr>IBP_RCS_VC</vt:lpstr>
      <vt:lpstr>IBP_RCA_DM</vt:lpstr>
      <vt:lpstr>Asig Facultative Locuinte</vt:lpstr>
      <vt:lpstr>Asig Obligatorii Locuinte</vt:lpstr>
      <vt:lpstr>Asig de locuinte_total</vt:lpstr>
      <vt:lpstr>Asig de sanatate</vt:lpstr>
      <vt:lpstr>Asig de garantii</vt:lpstr>
      <vt:lpstr>Sucursale_PBS_total</vt:lpstr>
      <vt:lpstr>Sucursale_PBS_pe clase</vt:lpstr>
      <vt:lpstr>PBS societati+sucursale</vt:lpstr>
      <vt:lpstr>Sucursale_IBP_total</vt:lpstr>
      <vt:lpstr>Sucursale_IBP_pe clase</vt:lpstr>
      <vt:lpstr>Companii de brokeraj</vt:lpstr>
      <vt:lpstr>Top 10 companii de brokeraj</vt:lpstr>
      <vt:lpstr>A10 cota de piata in total AG</vt:lpstr>
      <vt:lpstr>A3 cota de piata in total AG</vt:lpstr>
      <vt:lpstr>A8 cota de piata in total AG</vt:lpstr>
      <vt:lpstr>A2 cota de piata in total AG</vt:lpstr>
      <vt:lpstr>A15 cota de piata in total AG</vt:lpstr>
      <vt:lpstr>A9 cota de piata in total AG</vt:lpstr>
      <vt:lpstr>A13 cota de piata in total AG</vt:lpstr>
      <vt:lpstr>Top 10 comp brokeraj_clase</vt:lpstr>
      <vt:lpstr>Prime distribuite_AV</vt:lpstr>
      <vt:lpstr>Top 10 comp brok_AV</vt:lpstr>
      <vt:lpstr>C1 prime distribuite</vt:lpstr>
      <vt:lpstr>C3 prime distribuite</vt:lpstr>
      <vt:lpstr>Venituri activit de distrib</vt:lpstr>
      <vt:lpstr>Comp brokeraj_AG</vt:lpstr>
      <vt:lpstr>Comp brokeraj_A10</vt:lpstr>
      <vt:lpstr>Comp_brokeraj_A3</vt:lpstr>
      <vt:lpstr>Comp brokeraj_AV</vt:lpstr>
      <vt:lpstr>Comp brokeraj_C1</vt:lpstr>
      <vt:lpstr>Comp brokeraj_C3</vt:lpstr>
      <vt:lpstr>Datorii activ distributie</vt:lpstr>
      <vt:lpstr>Creante activ distributie</vt:lpstr>
      <vt:lpstr>Total prime distribuite FOS_FOE</vt:lpstr>
      <vt:lpstr>Companii brokeraj_AG</vt:lpstr>
      <vt:lpstr>Companii brokeraj dinamica</vt:lpstr>
      <vt:lpstr>Companii brokeraj_AV</vt:lpstr>
      <vt:lpstr>Companii brokeraj_venituri AG</vt:lpstr>
      <vt:lpstr>Companii brok dinamica venituri</vt:lpstr>
      <vt:lpstr>Companii brok fos foe</vt:lpstr>
      <vt:lpstr>Canale de distrib inclusiv FOE</vt:lpstr>
      <vt:lpstr>Canale de distrib doar RO</vt:lpstr>
      <vt:lpstr>'Sucursale_IBP_pe clase'!_Toc114142793</vt:lpstr>
      <vt:lpstr>'Rezultat tehnic_AG'!_Toc147127246</vt:lpstr>
      <vt:lpstr>'Rezultat tehnic_AV'!_Toc147127247</vt:lpstr>
      <vt:lpstr>'Structura pe clase_AG'!_Toc168056663</vt:lpstr>
      <vt:lpstr>'Structura pe clase_AV'!_Toc168056665</vt:lpstr>
      <vt:lpstr>PBS_AV_societati!_Toc168056666</vt:lpstr>
      <vt:lpstr>'Total contracte'!_Toc168056667</vt:lpstr>
      <vt:lpstr>Contracte_AG!_Toc168056668</vt:lpstr>
      <vt:lpstr>Contracte_AV_clase!_Toc168056670</vt:lpstr>
      <vt:lpstr>IBP_FGA!_Toc168056675</vt:lpstr>
      <vt:lpstr>'Rez tehnice brute_AG_12.23'!_Toc168056677</vt:lpstr>
      <vt:lpstr>'Rez tehnice brute_AV_03.24'!_Toc168056678</vt:lpstr>
      <vt:lpstr>'Rez tehnice brute_AV_12.23'!_Toc168056679</vt:lpstr>
      <vt:lpstr>'Reasigurare_rez tehn nete_AG'!_Toc168056682</vt:lpstr>
      <vt:lpstr>'Indicator lichiditate'!_Toc168056686</vt:lpstr>
      <vt:lpstr>'A3_nr contracte'!_Toc168056693</vt:lpstr>
      <vt:lpstr>RCA_PF_PJ!_Toc168056696</vt:lpstr>
      <vt:lpstr>'Prima medie RCA'!_Toc168056697</vt:lpstr>
      <vt:lpstr>IBP_RCA_DM!_Toc168056700</vt:lpstr>
      <vt:lpstr>'Asig de garantii'!_Toc168056706</vt:lpstr>
      <vt:lpstr>Sucursale_PBS_total!_Toc168056708</vt:lpstr>
      <vt:lpstr>'Sucursale_PBS_pe clase'!_Toc168056709</vt:lpstr>
      <vt:lpstr>Sucursale_IBP_total!_Toc168056710</vt:lpstr>
      <vt:lpstr>'Companii de brokeraj'!_Toc168056712</vt:lpstr>
      <vt:lpstr>'Top 10 companii de brokeraj'!_Toc168056713</vt:lpstr>
      <vt:lpstr>'A10 cota de piata in total AG'!_Toc168056714</vt:lpstr>
      <vt:lpstr>'A3 cota de piata in total AG'!_Toc168056715</vt:lpstr>
      <vt:lpstr>'A8 cota de piata in total AG'!_Toc168056716</vt:lpstr>
      <vt:lpstr>'A2 cota de piata in total AG'!_Toc168056717</vt:lpstr>
      <vt:lpstr>'A15 cota de piata in total AG'!_Toc168056718</vt:lpstr>
      <vt:lpstr>'A9 cota de piata in total AG'!_Toc168056719</vt:lpstr>
      <vt:lpstr>'A13 cota de piata in total AG'!_Toc168056720</vt:lpstr>
      <vt:lpstr>'Top 10 comp brokeraj_clase'!_Toc168056721</vt:lpstr>
      <vt:lpstr>'Prime distribuite_AV'!_Toc168056722</vt:lpstr>
      <vt:lpstr>'Top 10 comp brok_AV'!_Toc168056723</vt:lpstr>
      <vt:lpstr>'C1 prime distribuite'!_Toc168056724</vt:lpstr>
      <vt:lpstr>'C3 prime distribuite'!_Toc168056725</vt:lpstr>
      <vt:lpstr>'Venituri activit de distrib'!_Toc168056726</vt:lpstr>
      <vt:lpstr>'Comp brokeraj_AG'!_Toc168056727</vt:lpstr>
      <vt:lpstr>'Comp brokeraj_A10'!_Toc168056728</vt:lpstr>
      <vt:lpstr>Comp_brokeraj_A3!_Toc168056729</vt:lpstr>
      <vt:lpstr>'Comp brokeraj_AV'!_Toc168056730</vt:lpstr>
      <vt:lpstr>'Comp brokeraj_C1'!_Toc168056731</vt:lpstr>
      <vt:lpstr>'Comp brokeraj_C3'!_Toc168056732</vt:lpstr>
      <vt:lpstr>'Datorii activ distributie'!_Toc168056733</vt:lpstr>
      <vt:lpstr>'Creante activ distributie'!_Toc168056734</vt:lpstr>
      <vt:lpstr>'Total prime distribuite FOS_FOE'!_Toc168056735</vt:lpstr>
      <vt:lpstr>'Asig Facultative Locuinte'!_Toc2869344</vt:lpstr>
      <vt:lpstr>'Asig Obligatorii Locuinte'!_Toc2869345</vt:lpstr>
      <vt:lpstr>'RCA_nr contracte'!_Toc2869354</vt:lpstr>
      <vt:lpstr>IBP_RCS_VC!_Toc2869358</vt:lpstr>
      <vt:lpstr>'SCR+MCR'!_Toc509390349</vt:lpstr>
      <vt:lpstr>'Prima medie RCA ctr'!_Toc509390358</vt:lpstr>
      <vt:lpstr>Reasigurare_PBS_AG!_Toc525047979</vt:lpstr>
      <vt:lpstr>Reasigurare_IBP_AG!_Toc525047980</vt:lpstr>
      <vt:lpstr>'Reasigurare_rez tehn nete_AV'!_Toc525047982</vt:lpstr>
      <vt:lpstr>Reasigurare_IBP_AV!_Toc525047983</vt:lpstr>
      <vt:lpstr>'Reasigurare_rez tehn_AV'!_Toc525047984</vt:lpstr>
      <vt:lpstr>'Rez tehnice brute_AG_03.24'!_Toc531859056</vt:lpstr>
      <vt:lpstr>'PBS total'!_Toc65700504</vt:lpstr>
      <vt:lpstr>'PBS pe clase'!_Toc65700505</vt:lpstr>
      <vt:lpstr>Contracte_AV!_Toc65700513</vt:lpstr>
      <vt:lpstr>IBP_total!_Toc65700514</vt:lpstr>
      <vt:lpstr>IBP_total!_Toc66875742</vt:lpstr>
      <vt:lpstr>IBP_AV_societati_clase!_Toc97819125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ASF</dc:creator>
  <cp:lastModifiedBy>SSFAP - DGSSF</cp:lastModifiedBy>
  <dcterms:created xsi:type="dcterms:W3CDTF">2024-06-13T11:59:00Z</dcterms:created>
  <dcterms:modified xsi:type="dcterms:W3CDTF">2024-07-22T07:27:56Z</dcterms:modified>
</cp:coreProperties>
</file>